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18\18204_Zno_COSKD_VŘ\00 Podklady\na_profil_nove\Projektová dokumentace CENTRUM OBNOVY\G_položkový soupis prací_2018\03_SO-01_ZTI_soupis p+d_2018\"/>
    </mc:Choice>
  </mc:AlternateContent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SO-01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'SO-01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'SO-01 1 Pol'!$A$1:$W$129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50" i="1" s="1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V21" i="12"/>
  <c r="V20" i="12" s="1"/>
  <c r="G23" i="12"/>
  <c r="M23" i="12" s="1"/>
  <c r="I23" i="12"/>
  <c r="K23" i="12"/>
  <c r="O23" i="12"/>
  <c r="Q23" i="12"/>
  <c r="V23" i="12"/>
  <c r="G24" i="12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K22" i="12" s="1"/>
  <c r="O26" i="12"/>
  <c r="Q26" i="12"/>
  <c r="V26" i="12"/>
  <c r="V22" i="12" s="1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Q82" i="12" s="1"/>
  <c r="V83" i="12"/>
  <c r="G84" i="12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AE119" i="12"/>
  <c r="F41" i="1" s="1"/>
  <c r="I20" i="1"/>
  <c r="I19" i="1"/>
  <c r="I18" i="1"/>
  <c r="V61" i="12" l="1"/>
  <c r="K82" i="12"/>
  <c r="O82" i="12"/>
  <c r="I82" i="12"/>
  <c r="Q61" i="12"/>
  <c r="K61" i="12"/>
  <c r="K28" i="12"/>
  <c r="Q28" i="12"/>
  <c r="I28" i="12"/>
  <c r="Q22" i="12"/>
  <c r="I22" i="12"/>
  <c r="O8" i="12"/>
  <c r="K8" i="12"/>
  <c r="V8" i="12"/>
  <c r="I8" i="12"/>
  <c r="V82" i="12"/>
  <c r="V28" i="12"/>
  <c r="I61" i="12"/>
  <c r="O61" i="12"/>
  <c r="O28" i="12"/>
  <c r="O22" i="12"/>
  <c r="Q8" i="12"/>
  <c r="G8" i="12"/>
  <c r="I49" i="1" s="1"/>
  <c r="I16" i="1" s="1"/>
  <c r="G22" i="12"/>
  <c r="I51" i="1" s="1"/>
  <c r="G28" i="12"/>
  <c r="I52" i="1" s="1"/>
  <c r="G61" i="12"/>
  <c r="I53" i="1" s="1"/>
  <c r="G82" i="12"/>
  <c r="I54" i="1" s="1"/>
  <c r="AF119" i="12"/>
  <c r="G41" i="1" s="1"/>
  <c r="H41" i="1" s="1"/>
  <c r="I41" i="1" s="1"/>
  <c r="F40" i="1"/>
  <c r="F39" i="1"/>
  <c r="F42" i="1" s="1"/>
  <c r="G23" i="1" s="1"/>
  <c r="A23" i="1" s="1"/>
  <c r="A24" i="1" s="1"/>
  <c r="G24" i="1" s="1"/>
  <c r="M84" i="12"/>
  <c r="M82" i="12" s="1"/>
  <c r="M64" i="12"/>
  <c r="M61" i="12" s="1"/>
  <c r="M32" i="12"/>
  <c r="M28" i="12" s="1"/>
  <c r="M24" i="12"/>
  <c r="M22" i="12" s="1"/>
  <c r="M12" i="12"/>
  <c r="M8" i="12" s="1"/>
  <c r="J28" i="1"/>
  <c r="J26" i="1"/>
  <c r="G38" i="1"/>
  <c r="F38" i="1"/>
  <c r="H32" i="1"/>
  <c r="J23" i="1"/>
  <c r="J24" i="1"/>
  <c r="J25" i="1"/>
  <c r="J27" i="1"/>
  <c r="E24" i="1"/>
  <c r="E26" i="1"/>
  <c r="I55" i="1" l="1"/>
  <c r="J54" i="1" s="1"/>
  <c r="G119" i="12"/>
  <c r="I17" i="1"/>
  <c r="I21" i="1" s="1"/>
  <c r="G39" i="1"/>
  <c r="G42" i="1" s="1"/>
  <c r="G25" i="1" s="1"/>
  <c r="A25" i="1" s="1"/>
  <c r="A26" i="1" s="1"/>
  <c r="G26" i="1" s="1"/>
  <c r="G40" i="1"/>
  <c r="H40" i="1" s="1"/>
  <c r="I40" i="1" s="1"/>
  <c r="J53" i="1" l="1"/>
  <c r="J52" i="1"/>
  <c r="J49" i="1"/>
  <c r="H39" i="1"/>
  <c r="H42" i="1" s="1"/>
  <c r="J50" i="1"/>
  <c r="J51" i="1"/>
  <c r="A27" i="1"/>
  <c r="A29" i="1" s="1"/>
  <c r="G29" i="1" s="1"/>
  <c r="G27" i="1" s="1"/>
  <c r="G28" i="1"/>
  <c r="I39" i="1" l="1"/>
  <c r="I42" i="1" s="1"/>
  <c r="J40" i="1" s="1"/>
  <c r="J55" i="1"/>
  <c r="J41" i="1" l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<sst xmlns="http://schemas.openxmlformats.org/spreadsheetml/2006/main" count="784" uniqueCount="324">
  <si>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</si>
  <si>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</si>
  <si>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</si>
  <si>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</si>
  <si>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</si>
  <si>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</si>
  <si>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</si>
  <si>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</si>
  <si>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</si>
  <si>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</si>
  <si>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</si>
  <si>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</si>
  <si>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</si>
  <si>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</si>
  <si>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</si>
  <si>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</si>
  <si>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</si>
  <si>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</si>
  <si>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</si>
  <si>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</si>
  <si>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</si>
  <si>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</si>
  <si>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</si>
  <si>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</si>
  <si>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</si>
  <si>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</si>
  <si>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</si>
  <si>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</si>
  <si>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</si>
  <si>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</si>
  <si>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</si>
  <si>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</si>
  <si>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</si>
  <si>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</si>
  <si>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</si>
  <si>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</si>
  <si>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</si>
  <si>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</si>
  <si>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</si>
  <si>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</si>
  <si>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</si>
  <si>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</si>
  <si>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ZTI</t>
  </si>
  <si>
    <t>SO-01</t>
  </si>
  <si>
    <t>ZDRAVOTNĚ TECHNICKÉ INSTALACE</t>
  </si>
  <si>
    <t>Objekt:</t>
  </si>
  <si>
    <t>Rozpočet:</t>
  </si>
  <si>
    <t xml:space="preserve"> Centrum obnovy společného kulturního dědictví, Loucká 3059/25, Znojmo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</si>
  <si>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</si>
  <si>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</si>
  <si>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</si>
  <si>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</si>
  <si>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</si>
  <si>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</si>
  <si>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</si>
  <si>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</si>
  <si>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</si>
  <si>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</si>
  <si>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</si>
  <si>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</si>
  <si>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</si>
  <si>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</si>
  <si>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</si>
  <si>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</si>
  <si>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</si>
  <si>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</si>
  <si>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</si>
  <si>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</si>
  <si>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</si>
  <si>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</si>
  <si>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</si>
  <si>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</si>
  <si>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</si>
  <si>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</si>
  <si>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</si>
  <si>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</si>
  <si>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</si>
  <si>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</si>
  <si>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</si>
  <si>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</si>
  <si>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</si>
  <si>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</si>
  <si>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</si>
  <si>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</si>
  <si>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</si>
  <si>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</si>
  <si>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</si>
  <si>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</si>
  <si>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</si>
  <si>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</si>
  <si>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</si>
  <si>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</si>
  <si>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119001401R00</t>
  </si>
  <si>
    <t>Dočasné zajištění kabelů do 3</t>
  </si>
  <si>
    <t>m</t>
  </si>
  <si>
    <t>RTS 18/ II</t>
  </si>
  <si>
    <t>POL1_1</t>
  </si>
  <si>
    <t>120001101R00</t>
  </si>
  <si>
    <t>Příplatek za ztížení vykopávky v blízkosti vedení</t>
  </si>
  <si>
    <t>m3</t>
  </si>
  <si>
    <t>132201211R00</t>
  </si>
  <si>
    <t>Hloubení rýh šířky do 200 cm v hor.3 do 100 m3</t>
  </si>
  <si>
    <t>132201219R00</t>
  </si>
  <si>
    <t>Příplatek za lepivost - hloubení rýh 200cm v hor.3</t>
  </si>
  <si>
    <t>161101102R00</t>
  </si>
  <si>
    <t>Svislé přemístění výkopku z hor.1-4 do 4,0 m</t>
  </si>
  <si>
    <t>162701105R14</t>
  </si>
  <si>
    <t>Vodorovné přemístění výkopku z hor.1-4 do 10000 m kapacita vozu 12 m3</t>
  </si>
  <si>
    <t>RTS 18/ I</t>
  </si>
  <si>
    <t>171201201RT1</t>
  </si>
  <si>
    <t>Uložení sypaniny na skládku včetně poplatku za skládku</t>
  </si>
  <si>
    <t>RTS 10/ I</t>
  </si>
  <si>
    <t>174101101R00</t>
  </si>
  <si>
    <t>Zásyp jam, rýh, šachet se zhutněním pod objektem zásyp po úroveň HTU</t>
  </si>
  <si>
    <t>175101101RT2</t>
  </si>
  <si>
    <t>Obsyp potrubí bez prohození sypaniny s dodáním štěrkopísku frakce 0 - 22 mm</t>
  </si>
  <si>
    <t>175101109R00</t>
  </si>
  <si>
    <t>Příplatek za prohození sypaniny pro obsyp potrubí</t>
  </si>
  <si>
    <t>PC01</t>
  </si>
  <si>
    <t>Recyklát , zásyp výkopu pod zpevněnými plochami ( kanalizace mimo objekt)</t>
  </si>
  <si>
    <t>Vlastní</t>
  </si>
  <si>
    <t>Indiv</t>
  </si>
  <si>
    <t>POL3_0</t>
  </si>
  <si>
    <t>451573111R00</t>
  </si>
  <si>
    <t>Lože pod potrubí ze štěrkopísku do 63 mm</t>
  </si>
  <si>
    <t>PC02</t>
  </si>
  <si>
    <t>Tepelné izolace na vodovodním potrubí D20 mm tl. izolace 9,0 mm</t>
  </si>
  <si>
    <t>PC03</t>
  </si>
  <si>
    <t>Tepelná izolace na vodovodním potrubí D25 mm tl. izolace 9,0 mm</t>
  </si>
  <si>
    <t>PC04</t>
  </si>
  <si>
    <t>Tepelná izolace na vodovodním potrubí D32 mm, tl. izolace 9,0 mm</t>
  </si>
  <si>
    <t>PC05</t>
  </si>
  <si>
    <t>Tepelné izolace na vodovodním potrubí D40 mm tl. izolace 9 mm</t>
  </si>
  <si>
    <t>PC06</t>
  </si>
  <si>
    <t>Izolace tepelná 19 mm na kondenzačním potrubí umístěném v půdním prostoru D40</t>
  </si>
  <si>
    <t>POL1_7</t>
  </si>
  <si>
    <t>721176101R00</t>
  </si>
  <si>
    <t>Potrubí HT připojovací D 32 x 1,8 mm -kondenzát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</si>
  <si>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</si>
  <si>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</si>
  <si>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</si>
  <si>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</si>
  <si>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</si>
  <si>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</si>
  <si>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721176113R00</t>
  </si>
  <si>
    <t>Potrubí HT odpadní svislé D 50 x 1,8 mm</t>
  </si>
  <si>
    <t>721176114R00</t>
  </si>
  <si>
    <t>Potrubí HT odpadní D 75 x 1,9 mm</t>
  </si>
  <si>
    <t>721176115R00</t>
  </si>
  <si>
    <t>Potrubí HT odpadní svislé D 110 x 2,7 mm</t>
  </si>
  <si>
    <t>721176116R00</t>
  </si>
  <si>
    <t>Potrubí HT odpadní svislé D 125 x 3,1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</si>
  <si>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</si>
  <si>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</si>
  <si>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</si>
  <si>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</si>
  <si>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</si>
  <si>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</si>
  <si>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871315221U00</t>
  </si>
  <si>
    <t>Potr.PVC třídy SN8 DN150 vč. tvarovek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</si>
  <si>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</si>
  <si>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</si>
  <si>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</si>
  <si>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</si>
  <si>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</si>
  <si>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</si>
  <si>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</si>
  <si>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721273150RT1</t>
  </si>
  <si>
    <t>Hlavice ventilační přivětrávací přivzdušňovací ventil</t>
  </si>
  <si>
    <t>721273200RT3</t>
  </si>
  <si>
    <t>Souprava ventilační střešní souprava větrací hlavice  D 110 mm</t>
  </si>
  <si>
    <t>721290123R00</t>
  </si>
  <si>
    <t>Zkouška těsnosti kanalizace kouřem DN 300</t>
  </si>
  <si>
    <t>721290112R00</t>
  </si>
  <si>
    <t>Zkouška těsnosti kanalizace vodou  do DN 200</t>
  </si>
  <si>
    <t>PC07</t>
  </si>
  <si>
    <t>Zednická výpomoc drážky</t>
  </si>
  <si>
    <t>hod</t>
  </si>
  <si>
    <t>PC08</t>
  </si>
  <si>
    <t>Sifon pro napojení VZT jednotky typu U</t>
  </si>
  <si>
    <t>kpl</t>
  </si>
  <si>
    <t>PC09</t>
  </si>
  <si>
    <t>Zápachová uzavírka s kuličkou ( kondnzát)</t>
  </si>
  <si>
    <t>PC10</t>
  </si>
  <si>
    <t>Podlahová vpust s vložkou "Primus" +nástavec</t>
  </si>
  <si>
    <t>PC11</t>
  </si>
  <si>
    <t>Nálevka s kuličkou D 40 (odpad od PV)</t>
  </si>
  <si>
    <t>PC12</t>
  </si>
  <si>
    <t>Dvorní vpust s mříží z kompozitu nebo litiny, černá, suchá klapka ( např. z PP)</t>
  </si>
  <si>
    <t>PC13</t>
  </si>
  <si>
    <t>Propojovací souprava pro napojení chladících jednotek</t>
  </si>
  <si>
    <t>ks</t>
  </si>
  <si>
    <t>PC14</t>
  </si>
  <si>
    <t>Podélný žlab štěrbinový dl 10,7 m s jednou odpadní vpustí</t>
  </si>
  <si>
    <t>PC15</t>
  </si>
  <si>
    <t>Lapače splavenin litinové DN 125</t>
  </si>
  <si>
    <t>PC16</t>
  </si>
  <si>
    <t>Revizní plastová šachta D 425  viz příloha na potrubí DN 150 s plast. pachotěsným poklopem</t>
  </si>
  <si>
    <t>PC17</t>
  </si>
  <si>
    <t>Revizní plastová šachta D 425 do hl 1,7 m na potrubí DN 150, lit.poklop 12,5t</t>
  </si>
  <si>
    <t>PC18</t>
  </si>
  <si>
    <t>Kabel , výhřevnost 60W/m, umístěný na kondenzačním potrubí  v půdním prostopru</t>
  </si>
  <si>
    <t>998721201R00</t>
  </si>
  <si>
    <t>Přesun hmot pro vnitřní kanalizaci, výšky do12 m</t>
  </si>
  <si>
    <t>PC19</t>
  </si>
  <si>
    <t>Potr vod plast vícvrst 20x3,4mm lis</t>
  </si>
  <si>
    <t>PC20</t>
  </si>
  <si>
    <t>Potr vod plast vícvrst 25x4,2 mm lis</t>
  </si>
  <si>
    <t>PC21</t>
  </si>
  <si>
    <t>Potr vod plast vícvrst 32x5,4 mm lis</t>
  </si>
  <si>
    <t>PC22</t>
  </si>
  <si>
    <t>Potr vod plast vícvrst 40x6,7 mm lis</t>
  </si>
  <si>
    <t>722220111R00</t>
  </si>
  <si>
    <t>Nástěnka K 247, pro výtokový ventil G 1/2</t>
  </si>
  <si>
    <t>722220121R00</t>
  </si>
  <si>
    <t>Nástěnka K 247, pro baterii G 1/2</t>
  </si>
  <si>
    <t>pár</t>
  </si>
  <si>
    <t>722280108R00</t>
  </si>
  <si>
    <t>Tlaková zkouška vodovodního potrubí do DN 50</t>
  </si>
  <si>
    <t>722290234R00</t>
  </si>
  <si>
    <t>Proplach a dezinfekce vodovod.potrubí DN 80</t>
  </si>
  <si>
    <t>PC23</t>
  </si>
  <si>
    <t>Zpětný ventil s uzávěrem -1"</t>
  </si>
  <si>
    <t>PC24</t>
  </si>
  <si>
    <t>Zpětný ventil -3/4"</t>
  </si>
  <si>
    <t>PC25</t>
  </si>
  <si>
    <t>Filtr  na SV před ohřívačems automatickým proplachem-1"</t>
  </si>
  <si>
    <t>PC26</t>
  </si>
  <si>
    <t>Uzávěr G3/4"</t>
  </si>
  <si>
    <t>PC27</t>
  </si>
  <si>
    <t>Uzávěr G1"</t>
  </si>
  <si>
    <t>PC28</t>
  </si>
  <si>
    <t>Uzávěr G 5/4"</t>
  </si>
  <si>
    <t>PC29</t>
  </si>
  <si>
    <t>Pojišťovací ventil před zásobníkem 6 Ba G 1"</t>
  </si>
  <si>
    <t>PC30</t>
  </si>
  <si>
    <t>Pojišťovací ventil před zásobníkem 6 Ba G 3/4"</t>
  </si>
  <si>
    <t>PC31</t>
  </si>
  <si>
    <t>Expanzní nádoba 18 l</t>
  </si>
  <si>
    <t>PC32</t>
  </si>
  <si>
    <t>Vypouštěcí ventil G 1/2"</t>
  </si>
  <si>
    <t>PC33</t>
  </si>
  <si>
    <t>Hydrantová skříň KOMBI s výzbrojí D25, Q=0,3l/s 19 /30</t>
  </si>
  <si>
    <t>998722202R00</t>
  </si>
  <si>
    <t>Přesun hmot pro vnitřní vodovod, výšky do 12 m</t>
  </si>
  <si>
    <t>725119121U00</t>
  </si>
  <si>
    <t>Mtž výlevek</t>
  </si>
  <si>
    <t>725119213U00</t>
  </si>
  <si>
    <t>Mtž klozet mís  závěsných</t>
  </si>
  <si>
    <t>725119402R00</t>
  </si>
  <si>
    <t>Montáž předstěnových systémů</t>
  </si>
  <si>
    <t>soubor</t>
  </si>
  <si>
    <t>725219201R00</t>
  </si>
  <si>
    <t>Montáž umyvadel</t>
  </si>
  <si>
    <t>725869101R00</t>
  </si>
  <si>
    <t>Montáž uzávěrek zápach.umyvadlových a dřezových</t>
  </si>
  <si>
    <t>PC34</t>
  </si>
  <si>
    <t>Modul s rámem pro závěsný klozet a výlevky</t>
  </si>
  <si>
    <t>PC35</t>
  </si>
  <si>
    <t>WC závěsné  vč. soft sedátka</t>
  </si>
  <si>
    <t>PC36</t>
  </si>
  <si>
    <t>Ovládací tlačítko WC obdélník, dvoje splachování</t>
  </si>
  <si>
    <t>PC37</t>
  </si>
  <si>
    <t>Umyvadlo š. 500 vč. montážní sady</t>
  </si>
  <si>
    <t>PC38</t>
  </si>
  <si>
    <t>Parapetní deska délka 1800 mm, šířka 500, tloušťka 150 mm, Umělý kámen barva bílá včetně zapuštěných, umyvadel ze stejného materiálu vč. nosných prvků</t>
  </si>
  <si>
    <t>PC39</t>
  </si>
  <si>
    <t>Umyvadlový sifon -chrom</t>
  </si>
  <si>
    <t>PC40</t>
  </si>
  <si>
    <t>Umyvadlová baterie páková stojánková vč. připoj.pancéřovaných hadiček</t>
  </si>
  <si>
    <t>PC41</t>
  </si>
  <si>
    <t>Umyvadlová baterie na senzor -dvě vody , včetně pancéřovaných připj. Hadiček</t>
  </si>
  <si>
    <t>PC42</t>
  </si>
  <si>
    <t>Keramická výlevka s odkládací mřížkou DN 100 závěsná</t>
  </si>
  <si>
    <t>PC43</t>
  </si>
  <si>
    <t>Baterie k výkevce nástěnná</t>
  </si>
  <si>
    <t>PC44</t>
  </si>
  <si>
    <t>Dřez keramický + sifon nerez</t>
  </si>
  <si>
    <t>PC45</t>
  </si>
  <si>
    <t>Roháček</t>
  </si>
  <si>
    <t>PC46</t>
  </si>
  <si>
    <t>Modul s rámem pro pisoár</t>
  </si>
  <si>
    <t>PC47</t>
  </si>
  <si>
    <t>Pisoár se senzorovým ovládáním typ viz příloha</t>
  </si>
  <si>
    <t>PC48</t>
  </si>
  <si>
    <t>Trafo ( umyv. včetně prodrátování pro 3 zařízení</t>
  </si>
  <si>
    <t>PC49</t>
  </si>
  <si>
    <t>Výtok na hadici G1/2" nezamrzající s možností uzamčení</t>
  </si>
  <si>
    <t>PC50</t>
  </si>
  <si>
    <t>WC  pro imobilní vč. sedátka</t>
  </si>
  <si>
    <t>PC51</t>
  </si>
  <si>
    <t>Umyvadlo pro imobilní</t>
  </si>
  <si>
    <t>PC52</t>
  </si>
  <si>
    <t>Umyvadlový sifon podomítkový</t>
  </si>
  <si>
    <t>PC53</t>
  </si>
  <si>
    <t>Připojovací souprava-chrom umyvadlo imobilní</t>
  </si>
  <si>
    <t>PC54</t>
  </si>
  <si>
    <t>Baterie stojánková  dřez v 2.np</t>
  </si>
  <si>
    <t>PC55</t>
  </si>
  <si>
    <t>Páková sprchová baterie, sprchový set s ruční sprchou, zástěna</t>
  </si>
  <si>
    <t>PC56</t>
  </si>
  <si>
    <t>Zásobníkový ohřívač 50 l svislý 1+1,5kW, 230 V Vč. upevnění k nosné zdi</t>
  </si>
  <si>
    <t>soub</t>
  </si>
  <si>
    <t>PC57</t>
  </si>
  <si>
    <t>Zásobníkový ohřívač 200 l, 4 kW,400 V</t>
  </si>
  <si>
    <t>PC58</t>
  </si>
  <si>
    <t>Dřezová stojánková baterie s výsuvnou sprchou</t>
  </si>
  <si>
    <t>PC59</t>
  </si>
  <si>
    <t>Dvířka 150x150 s rámem</t>
  </si>
  <si>
    <t>PC60</t>
  </si>
  <si>
    <t>Dvířka 150x200 s rámem</t>
  </si>
  <si>
    <t>PC61</t>
  </si>
  <si>
    <t>Dvířka pro povrchovou úpravu omítkou 400x200</t>
  </si>
  <si>
    <t>PC62</t>
  </si>
  <si>
    <t>Zabezpečení potrubí vody a kanalizace vedeného těsně nad podlahou úpdního prostoru-truhlářský, výrobek</t>
  </si>
  <si>
    <t>bm</t>
  </si>
  <si>
    <t>998725202R00</t>
  </si>
  <si>
    <t>Přesun hmot pro zařizovací předměty, výšky do 12 m</t>
  </si>
  <si>
    <t>SUM</t>
  </si>
  <si>
    <t>Poznámky uchazeče k zadání</t>
  </si>
  <si>
    <t>POPUZIV</t>
  </si>
  <si>
    <t>END</t>
  </si>
  <si>
    <r>
      <t xml:space="preserve">ZTI </t>
    </r>
    <r>
      <rPr>
        <b/>
        <sz val="10"/>
        <color rgb="FFFF0000"/>
        <rFont val="Arial CE"/>
        <charset val="238"/>
      </rPr>
      <t>Revize 11/2018</t>
    </r>
  </si>
  <si>
    <r>
      <t xml:space="preserve">ZDRAVOTNĚ TECHNICKÉ INSTALACE </t>
    </r>
    <r>
      <rPr>
        <sz val="10"/>
        <color rgb="FFFF0000"/>
        <rFont val="Arial CE"/>
        <charset val="238"/>
      </rPr>
      <t>Revize 11/2018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</si>
</sst>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16" fillId="5" borderId="45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33" zoomScaleNormal="100" zoomScaleSheetLayoutView="75" workbookViewId="0">
      <selection activeCell="L26" sqref="L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193" t="s">
        <v>4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3"/>
      <c r="B2" s="78" t="s">
        <v>24</v>
      </c>
      <c r="C2" s="79"/>
      <c r="D2" s="80" t="s">
        <v>41</v>
      </c>
      <c r="E2" s="202" t="s">
        <v>47</v>
      </c>
      <c r="F2" s="203"/>
      <c r="G2" s="203"/>
      <c r="H2" s="203"/>
      <c r="I2" s="203"/>
      <c r="J2" s="204"/>
      <c r="O2" s="2"/>
    </row>
    <row r="3" spans="1:15" ht="27" customHeight="1" x14ac:dyDescent="0.2">
      <c r="A3" s="3"/>
      <c r="B3" s="81" t="s">
        <v>45</v>
      </c>
      <c r="C3" s="79"/>
      <c r="D3" s="82" t="s">
        <v>43</v>
      </c>
      <c r="E3" s="205" t="s">
        <v>44</v>
      </c>
      <c r="F3" s="206"/>
      <c r="G3" s="206"/>
      <c r="H3" s="206"/>
      <c r="I3" s="206"/>
      <c r="J3" s="207"/>
    </row>
    <row r="4" spans="1:15" ht="23.25" customHeight="1" x14ac:dyDescent="0.2">
      <c r="A4" s="77">
        <v>3029</v>
      </c>
      <c r="B4" s="83" t="s">
        <v>46</v>
      </c>
      <c r="C4" s="84"/>
      <c r="D4" s="85" t="s">
        <v>41</v>
      </c>
      <c r="E4" s="215" t="s">
        <v>322</v>
      </c>
      <c r="F4" s="216"/>
      <c r="G4" s="216"/>
      <c r="H4" s="216"/>
      <c r="I4" s="216"/>
      <c r="J4" s="217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09"/>
      <c r="E11" s="209"/>
      <c r="F11" s="209"/>
      <c r="G11" s="209"/>
      <c r="H11" s="26" t="s">
        <v>40</v>
      </c>
      <c r="I11" s="87"/>
      <c r="J11" s="10"/>
    </row>
    <row r="12" spans="1:15" ht="15.75" customHeight="1" x14ac:dyDescent="0.2">
      <c r="A12" s="3"/>
      <c r="B12" s="39"/>
      <c r="C12" s="24"/>
      <c r="D12" s="214"/>
      <c r="E12" s="214"/>
      <c r="F12" s="214"/>
      <c r="G12" s="214"/>
      <c r="H12" s="26" t="s">
        <v>36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18"/>
      <c r="F13" s="219"/>
      <c r="G13" s="219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08"/>
      <c r="F15" s="208"/>
      <c r="G15" s="210"/>
      <c r="H15" s="210"/>
      <c r="I15" s="210" t="s">
        <v>31</v>
      </c>
      <c r="J15" s="211"/>
    </row>
    <row r="16" spans="1:15" ht="23.25" customHeight="1" x14ac:dyDescent="0.2">
      <c r="A16" s="139" t="s">
        <v>26</v>
      </c>
      <c r="B16" s="55" t="s">
        <v>26</v>
      </c>
      <c r="C16" s="56"/>
      <c r="D16" s="57"/>
      <c r="E16" s="199"/>
      <c r="F16" s="200"/>
      <c r="G16" s="199"/>
      <c r="H16" s="200"/>
      <c r="I16" s="199">
        <f>SUMIF(F49:F54,A16,I49:I54)+SUMIF(F49:F54,"PSU",I49:I54)</f>
        <v>0</v>
      </c>
      <c r="J16" s="201"/>
    </row>
    <row r="17" spans="1:10" ht="23.25" customHeight="1" x14ac:dyDescent="0.2">
      <c r="A17" s="139" t="s">
        <v>27</v>
      </c>
      <c r="B17" s="55" t="s">
        <v>27</v>
      </c>
      <c r="C17" s="56"/>
      <c r="D17" s="57"/>
      <c r="E17" s="199"/>
      <c r="F17" s="200"/>
      <c r="G17" s="199"/>
      <c r="H17" s="200"/>
      <c r="I17" s="199">
        <f>SUMIF(F49:F54,A17,I49:I54)</f>
        <v>0</v>
      </c>
      <c r="J17" s="201"/>
    </row>
    <row r="18" spans="1:10" ht="23.25" customHeight="1" x14ac:dyDescent="0.2">
      <c r="A18" s="139" t="s">
        <v>28</v>
      </c>
      <c r="B18" s="55" t="s">
        <v>28</v>
      </c>
      <c r="C18" s="56"/>
      <c r="D18" s="57"/>
      <c r="E18" s="199"/>
      <c r="F18" s="200"/>
      <c r="G18" s="199"/>
      <c r="H18" s="200"/>
      <c r="I18" s="199">
        <f>SUMIF(F49:F54,A18,I49:I54)</f>
        <v>0</v>
      </c>
      <c r="J18" s="201"/>
    </row>
    <row r="19" spans="1:10" ht="23.25" customHeight="1" x14ac:dyDescent="0.2">
      <c r="A19" s="139" t="s">
        <v>64</v>
      </c>
      <c r="B19" s="55" t="s">
        <v>29</v>
      </c>
      <c r="C19" s="56"/>
      <c r="D19" s="57"/>
      <c r="E19" s="199"/>
      <c r="F19" s="200"/>
      <c r="G19" s="199"/>
      <c r="H19" s="200"/>
      <c r="I19" s="199">
        <f>SUMIF(F49:F54,A19,I49:I54)</f>
        <v>0</v>
      </c>
      <c r="J19" s="201"/>
    </row>
    <row r="20" spans="1:10" ht="23.25" customHeight="1" x14ac:dyDescent="0.2">
      <c r="A20" s="139" t="s">
        <v>65</v>
      </c>
      <c r="B20" s="55" t="s">
        <v>30</v>
      </c>
      <c r="C20" s="56"/>
      <c r="D20" s="57"/>
      <c r="E20" s="199"/>
      <c r="F20" s="200"/>
      <c r="G20" s="199"/>
      <c r="H20" s="200"/>
      <c r="I20" s="199">
        <f>SUMIF(F49:F54,A20,I49:I54)</f>
        <v>0</v>
      </c>
      <c r="J20" s="201"/>
    </row>
    <row r="21" spans="1:10" ht="23.25" customHeight="1" x14ac:dyDescent="0.2">
      <c r="A21" s="3"/>
      <c r="B21" s="72" t="s">
        <v>31</v>
      </c>
      <c r="C21" s="73"/>
      <c r="D21" s="74"/>
      <c r="E21" s="212"/>
      <c r="F21" s="213"/>
      <c r="G21" s="212"/>
      <c r="H21" s="213"/>
      <c r="I21" s="212">
        <f>SUM(I16:J20)</f>
        <v>0</v>
      </c>
      <c r="J21" s="225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23">
        <f>ZakladDPHSniVypocet</f>
        <v>0</v>
      </c>
      <c r="H23" s="224"/>
      <c r="I23" s="224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21">
        <f>IF(A24&gt;50, ROUNDUP(A23, 0), ROUNDDOWN(A23, 0))</f>
        <v>0</v>
      </c>
      <c r="H24" s="222"/>
      <c r="I24" s="222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23">
        <f>ZakladDPHZaklVypocet</f>
        <v>0</v>
      </c>
      <c r="H25" s="224"/>
      <c r="I25" s="224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196">
        <f>IF(A26&gt;50, ROUNDUP(A25, 0), ROUNDDOWN(A25, 0))</f>
        <v>0</v>
      </c>
      <c r="H26" s="197"/>
      <c r="I26" s="197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198">
        <f>CenaCelkem-(ZakladDPHSni+DPHSni+ZakladDPHZakl+DPHZakl)</f>
        <v>0</v>
      </c>
      <c r="H27" s="198"/>
      <c r="I27" s="198"/>
      <c r="J27" s="61" t="str">
        <f t="shared" si="0"/>
        <v>CZK</v>
      </c>
    </row>
    <row r="28" spans="1:10" ht="27.75" hidden="1" customHeight="1" thickBot="1" x14ac:dyDescent="0.25">
      <c r="A28" s="3"/>
      <c r="B28" s="116" t="s">
        <v>25</v>
      </c>
      <c r="C28" s="117"/>
      <c r="D28" s="117"/>
      <c r="E28" s="118"/>
      <c r="F28" s="119"/>
      <c r="G28" s="226">
        <f>ZakladDPHSniVypocet+ZakladDPHZaklVypocet</f>
        <v>0</v>
      </c>
      <c r="H28" s="227"/>
      <c r="I28" s="227"/>
      <c r="J28" s="12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6" t="s">
        <v>37</v>
      </c>
      <c r="C29" s="121"/>
      <c r="D29" s="121"/>
      <c r="E29" s="121"/>
      <c r="F29" s="121"/>
      <c r="G29" s="226">
        <f>IF(A29&gt;50, ROUNDUP(A27, 0), ROUNDDOWN(A27, 0))</f>
        <v>0</v>
      </c>
      <c r="H29" s="226"/>
      <c r="I29" s="226"/>
      <c r="J29" s="122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43452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28"/>
      <c r="E34" s="229"/>
      <c r="F34" s="29"/>
      <c r="G34" s="228"/>
      <c r="H34" s="229"/>
      <c r="I34" s="229"/>
      <c r="J34" s="36"/>
    </row>
    <row r="35" spans="1:10" ht="12.75" customHeight="1" x14ac:dyDescent="0.2">
      <c r="A35" s="3"/>
      <c r="B35" s="3"/>
      <c r="C35" s="4"/>
      <c r="D35" s="220" t="s">
        <v>2</v>
      </c>
      <c r="E35" s="220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48</v>
      </c>
      <c r="C39" s="186"/>
      <c r="D39" s="187"/>
      <c r="E39" s="187"/>
      <c r="F39" s="103">
        <f>'SO-01 1 Pol'!AE119</f>
        <v>0</v>
      </c>
      <c r="G39" s="104">
        <f>'SO-01 1 Pol'!AF119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43</v>
      </c>
      <c r="C40" s="188" t="s">
        <v>44</v>
      </c>
      <c r="D40" s="189"/>
      <c r="E40" s="189"/>
      <c r="F40" s="108">
        <f>'SO-01 1 Pol'!AE119</f>
        <v>0</v>
      </c>
      <c r="G40" s="109">
        <f>'SO-01 1 Pol'!AF119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41</v>
      </c>
      <c r="C41" s="186" t="s">
        <v>42</v>
      </c>
      <c r="D41" s="187"/>
      <c r="E41" s="187"/>
      <c r="F41" s="112">
        <f>'SO-01 1 Pol'!AE119</f>
        <v>0</v>
      </c>
      <c r="G41" s="105">
        <f>'SO-01 1 Pol'!AF119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190" t="s">
        <v>49</v>
      </c>
      <c r="C42" s="191"/>
      <c r="D42" s="191"/>
      <c r="E42" s="192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3" t="s">
        <v>51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52</v>
      </c>
      <c r="G48" s="129"/>
      <c r="H48" s="129"/>
      <c r="I48" s="129" t="s">
        <v>31</v>
      </c>
      <c r="J48" s="129" t="s">
        <v>0</v>
      </c>
    </row>
    <row r="49" spans="1:10" ht="25.5" customHeight="1" x14ac:dyDescent="0.2">
      <c r="A49" s="125"/>
      <c r="B49" s="130" t="s">
        <v>41</v>
      </c>
      <c r="C49" s="184" t="s">
        <v>53</v>
      </c>
      <c r="D49" s="185"/>
      <c r="E49" s="185"/>
      <c r="F49" s="137" t="s">
        <v>26</v>
      </c>
      <c r="G49" s="131"/>
      <c r="H49" s="131"/>
      <c r="I49" s="131">
        <f>'SO-01 1 Pol'!G8</f>
        <v>0</v>
      </c>
      <c r="J49" s="135" t="str">
        <f>IF(I55=0,"",I49/I55*100)</f>
        <v/>
      </c>
    </row>
    <row r="50" spans="1:10" ht="25.5" customHeight="1" x14ac:dyDescent="0.2">
      <c r="A50" s="125"/>
      <c r="B50" s="130" t="s">
        <v>54</v>
      </c>
      <c r="C50" s="184" t="s">
        <v>55</v>
      </c>
      <c r="D50" s="185"/>
      <c r="E50" s="185"/>
      <c r="F50" s="137" t="s">
        <v>26</v>
      </c>
      <c r="G50" s="131"/>
      <c r="H50" s="131"/>
      <c r="I50" s="131">
        <f>'SO-01 1 Pol'!G20</f>
        <v>0</v>
      </c>
      <c r="J50" s="135" t="str">
        <f>IF(I55=0,"",I50/I55*100)</f>
        <v/>
      </c>
    </row>
    <row r="51" spans="1:10" ht="25.5" customHeight="1" x14ac:dyDescent="0.2">
      <c r="A51" s="125"/>
      <c r="B51" s="130" t="s">
        <v>56</v>
      </c>
      <c r="C51" s="184" t="s">
        <v>57</v>
      </c>
      <c r="D51" s="185"/>
      <c r="E51" s="185"/>
      <c r="F51" s="137" t="s">
        <v>27</v>
      </c>
      <c r="G51" s="131"/>
      <c r="H51" s="131"/>
      <c r="I51" s="131">
        <f>'SO-01 1 Pol'!G22</f>
        <v>0</v>
      </c>
      <c r="J51" s="135" t="str">
        <f>IF(I55=0,"",I51/I55*100)</f>
        <v/>
      </c>
    </row>
    <row r="52" spans="1:10" ht="25.5" customHeight="1" x14ac:dyDescent="0.2">
      <c r="A52" s="125"/>
      <c r="B52" s="130" t="s">
        <v>58</v>
      </c>
      <c r="C52" s="184" t="s">
        <v>59</v>
      </c>
      <c r="D52" s="185"/>
      <c r="E52" s="185"/>
      <c r="F52" s="137" t="s">
        <v>27</v>
      </c>
      <c r="G52" s="131"/>
      <c r="H52" s="131"/>
      <c r="I52" s="131">
        <f>'SO-01 1 Pol'!G28</f>
        <v>0</v>
      </c>
      <c r="J52" s="135" t="str">
        <f>IF(I55=0,"",I52/I55*100)</f>
        <v/>
      </c>
    </row>
    <row r="53" spans="1:10" ht="25.5" customHeight="1" x14ac:dyDescent="0.2">
      <c r="A53" s="125"/>
      <c r="B53" s="130" t="s">
        <v>60</v>
      </c>
      <c r="C53" s="184" t="s">
        <v>61</v>
      </c>
      <c r="D53" s="185"/>
      <c r="E53" s="185"/>
      <c r="F53" s="137" t="s">
        <v>27</v>
      </c>
      <c r="G53" s="131"/>
      <c r="H53" s="131"/>
      <c r="I53" s="131">
        <f>'SO-01 1 Pol'!G61</f>
        <v>0</v>
      </c>
      <c r="J53" s="135" t="str">
        <f>IF(I55=0,"",I53/I55*100)</f>
        <v/>
      </c>
    </row>
    <row r="54" spans="1:10" ht="25.5" customHeight="1" x14ac:dyDescent="0.2">
      <c r="A54" s="125"/>
      <c r="B54" s="130" t="s">
        <v>62</v>
      </c>
      <c r="C54" s="184" t="s">
        <v>63</v>
      </c>
      <c r="D54" s="185"/>
      <c r="E54" s="185"/>
      <c r="F54" s="137" t="s">
        <v>27</v>
      </c>
      <c r="G54" s="131"/>
      <c r="H54" s="131"/>
      <c r="I54" s="131">
        <f>'SO-01 1 Pol'!G82</f>
        <v>0</v>
      </c>
      <c r="J54" s="135" t="str">
        <f>IF(I55=0,"",I54/I55*100)</f>
        <v/>
      </c>
    </row>
    <row r="55" spans="1:10" ht="25.5" customHeight="1" x14ac:dyDescent="0.2">
      <c r="A55" s="126"/>
      <c r="B55" s="132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 x14ac:dyDescent="0.2">
      <c r="F56" s="90"/>
      <c r="G56" s="89"/>
      <c r="H56" s="90"/>
      <c r="I56" s="89"/>
      <c r="J56" s="91"/>
    </row>
    <row r="57" spans="1:10" x14ac:dyDescent="0.2">
      <c r="F57" s="90"/>
      <c r="G57" s="89"/>
      <c r="H57" s="90"/>
      <c r="I57" s="89"/>
      <c r="J57" s="91"/>
    </row>
    <row r="58" spans="1:10" x14ac:dyDescent="0.2">
      <c r="F58" s="90"/>
      <c r="G58" s="89"/>
      <c r="H58" s="90"/>
      <c r="I58" s="89"/>
      <c r="J58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25" right="0.25" top="0.75" bottom="0.75" header="0.3" footer="0.3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0" t="s">
        <v>7</v>
      </c>
      <c r="B1" s="230"/>
      <c r="C1" s="231"/>
      <c r="D1" s="230"/>
      <c r="E1" s="230"/>
      <c r="F1" s="230"/>
      <c r="G1" s="230"/>
    </row>
    <row r="2" spans="1:7" ht="24.95" customHeight="1" x14ac:dyDescent="0.2">
      <c r="A2" s="76" t="s">
        <v>8</v>
      </c>
      <c r="B2" s="75"/>
      <c r="C2" s="232"/>
      <c r="D2" s="232"/>
      <c r="E2" s="232"/>
      <c r="F2" s="232"/>
      <c r="G2" s="233"/>
    </row>
    <row r="3" spans="1:7" ht="24.95" customHeight="1" x14ac:dyDescent="0.2">
      <c r="A3" s="76" t="s">
        <v>9</v>
      </c>
      <c r="B3" s="75"/>
      <c r="C3" s="232"/>
      <c r="D3" s="232"/>
      <c r="E3" s="232"/>
      <c r="F3" s="232"/>
      <c r="G3" s="233"/>
    </row>
    <row r="4" spans="1:7" ht="24.95" customHeight="1" x14ac:dyDescent="0.2">
      <c r="A4" s="76" t="s">
        <v>10</v>
      </c>
      <c r="B4" s="75"/>
      <c r="C4" s="232"/>
      <c r="D4" s="232"/>
      <c r="E4" s="232"/>
      <c r="F4" s="232"/>
      <c r="G4" s="23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98" activePane="bottomLeft" state="frozen"/>
      <selection pane="bottomLeft" activeCell="C108" sqref="C108:C112"/>
    </sheetView>
  </sheetViews>
  <sheetFormatPr defaultRowHeight="12.75" outlineLevelRow="1" x14ac:dyDescent="0.2"/>
  <cols>
    <col min="1" max="1" width="3.42578125" customWidth="1"/>
    <col min="2" max="2" width="12.7109375" style="88" customWidth="1"/>
    <col min="3" max="3" width="38.28515625" style="8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66</v>
      </c>
    </row>
    <row r="2" spans="1:60" ht="25.15" customHeight="1" x14ac:dyDescent="0.2">
      <c r="A2" s="141" t="s">
        <v>8</v>
      </c>
      <c r="B2" s="75" t="s">
        <v>41</v>
      </c>
      <c r="C2" s="247" t="s">
        <v>47</v>
      </c>
      <c r="D2" s="248"/>
      <c r="E2" s="248"/>
      <c r="F2" s="248"/>
      <c r="G2" s="249"/>
      <c r="AG2" t="s">
        <v>67</v>
      </c>
    </row>
    <row r="3" spans="1:60" ht="25.15" customHeight="1" x14ac:dyDescent="0.2">
      <c r="A3" s="141" t="s">
        <v>9</v>
      </c>
      <c r="B3" s="75" t="s">
        <v>43</v>
      </c>
      <c r="C3" s="247" t="s">
        <v>323</v>
      </c>
      <c r="D3" s="248"/>
      <c r="E3" s="248"/>
      <c r="F3" s="248"/>
      <c r="G3" s="249"/>
      <c r="AC3" s="88" t="s">
        <v>67</v>
      </c>
      <c r="AG3" t="s">
        <v>68</v>
      </c>
    </row>
    <row r="4" spans="1:60" ht="25.15" customHeight="1" x14ac:dyDescent="0.2">
      <c r="A4" s="142" t="s">
        <v>10</v>
      </c>
      <c r="B4" s="143" t="s">
        <v>41</v>
      </c>
      <c r="C4" s="250" t="s">
        <v>42</v>
      </c>
      <c r="D4" s="251"/>
      <c r="E4" s="251"/>
      <c r="F4" s="251"/>
      <c r="G4" s="252"/>
      <c r="AG4" t="s">
        <v>69</v>
      </c>
    </row>
    <row r="5" spans="1:60" x14ac:dyDescent="0.2">
      <c r="D5" s="140"/>
    </row>
    <row r="6" spans="1:60" ht="38.25" x14ac:dyDescent="0.2">
      <c r="A6" s="145" t="s">
        <v>70</v>
      </c>
      <c r="B6" s="147" t="s">
        <v>71</v>
      </c>
      <c r="C6" s="147" t="s">
        <v>72</v>
      </c>
      <c r="D6" s="146" t="s">
        <v>73</v>
      </c>
      <c r="E6" s="145" t="s">
        <v>74</v>
      </c>
      <c r="F6" s="144" t="s">
        <v>75</v>
      </c>
      <c r="G6" s="145" t="s">
        <v>31</v>
      </c>
      <c r="H6" s="148" t="s">
        <v>32</v>
      </c>
      <c r="I6" s="148" t="s">
        <v>76</v>
      </c>
      <c r="J6" s="148" t="s">
        <v>33</v>
      </c>
      <c r="K6" s="148" t="s">
        <v>77</v>
      </c>
      <c r="L6" s="148" t="s">
        <v>78</v>
      </c>
      <c r="M6" s="148" t="s">
        <v>79</v>
      </c>
      <c r="N6" s="148" t="s">
        <v>80</v>
      </c>
      <c r="O6" s="148" t="s">
        <v>81</v>
      </c>
      <c r="P6" s="148" t="s">
        <v>82</v>
      </c>
      <c r="Q6" s="148" t="s">
        <v>83</v>
      </c>
      <c r="R6" s="148" t="s">
        <v>84</v>
      </c>
      <c r="S6" s="148" t="s">
        <v>85</v>
      </c>
      <c r="T6" s="148" t="s">
        <v>86</v>
      </c>
      <c r="U6" s="148" t="s">
        <v>87</v>
      </c>
      <c r="V6" s="148" t="s">
        <v>88</v>
      </c>
      <c r="W6" s="148" t="s">
        <v>89</v>
      </c>
    </row>
    <row r="7" spans="1:60" hidden="1" x14ac:dyDescent="0.2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 x14ac:dyDescent="0.2">
      <c r="A8" s="159" t="s">
        <v>90</v>
      </c>
      <c r="B8" s="160" t="s">
        <v>41</v>
      </c>
      <c r="C8" s="178" t="s">
        <v>53</v>
      </c>
      <c r="D8" s="161"/>
      <c r="E8" s="162"/>
      <c r="F8" s="163"/>
      <c r="G8" s="164">
        <f>SUMIF(AG9:AG19,"&lt;&gt;NOR",G9:G19)</f>
        <v>0</v>
      </c>
      <c r="H8" s="158"/>
      <c r="I8" s="158">
        <f>SUM(I9:I19)</f>
        <v>16880.86</v>
      </c>
      <c r="J8" s="158"/>
      <c r="K8" s="158">
        <f>SUM(K9:K19)</f>
        <v>72291.670000000013</v>
      </c>
      <c r="L8" s="158"/>
      <c r="M8" s="158">
        <f>SUM(M9:M19)</f>
        <v>0</v>
      </c>
      <c r="N8" s="158"/>
      <c r="O8" s="158">
        <f>SUM(O9:O19)</f>
        <v>0</v>
      </c>
      <c r="P8" s="158"/>
      <c r="Q8" s="158">
        <f>SUM(Q9:Q19)</f>
        <v>0</v>
      </c>
      <c r="R8" s="158"/>
      <c r="S8" s="158"/>
      <c r="T8" s="158"/>
      <c r="U8" s="158"/>
      <c r="V8" s="158">
        <f>SUM(V9:V19)</f>
        <v>126.55</v>
      </c>
      <c r="W8" s="158"/>
      <c r="AG8" t="s">
        <v>91</v>
      </c>
    </row>
    <row r="9" spans="1:60" outlineLevel="1" x14ac:dyDescent="0.2">
      <c r="A9" s="171">
        <v>1</v>
      </c>
      <c r="B9" s="172" t="s">
        <v>92</v>
      </c>
      <c r="C9" s="179" t="s">
        <v>93</v>
      </c>
      <c r="D9" s="173" t="s">
        <v>94</v>
      </c>
      <c r="E9" s="174">
        <v>2.5</v>
      </c>
      <c r="F9" s="175">
        <v>0</v>
      </c>
      <c r="G9" s="176">
        <f t="shared" ref="G9:G19" si="0">ROUND(E9*F9,2)</f>
        <v>0</v>
      </c>
      <c r="H9" s="157">
        <v>103.68</v>
      </c>
      <c r="I9" s="156">
        <f t="shared" ref="I9:I19" si="1">ROUND(E9*H9,2)</f>
        <v>259.2</v>
      </c>
      <c r="J9" s="157">
        <v>255.32000000000002</v>
      </c>
      <c r="K9" s="156">
        <f t="shared" ref="K9:K19" si="2">ROUND(E9*J9,2)</f>
        <v>638.29999999999995</v>
      </c>
      <c r="L9" s="156">
        <v>21</v>
      </c>
      <c r="M9" s="156">
        <f t="shared" ref="M9:M19" si="3">G9*(1+L9/100)</f>
        <v>0</v>
      </c>
      <c r="N9" s="156">
        <v>0</v>
      </c>
      <c r="O9" s="156">
        <f t="shared" ref="O9:O19" si="4">ROUND(E9*N9,2)</f>
        <v>0</v>
      </c>
      <c r="P9" s="156">
        <v>0</v>
      </c>
      <c r="Q9" s="156">
        <f t="shared" ref="Q9:Q19" si="5">ROUND(E9*P9,2)</f>
        <v>0</v>
      </c>
      <c r="R9" s="156"/>
      <c r="S9" s="156" t="s">
        <v>95</v>
      </c>
      <c r="T9" s="156" t="s">
        <v>95</v>
      </c>
      <c r="U9" s="156">
        <v>0.70300000000000007</v>
      </c>
      <c r="V9" s="156">
        <f t="shared" ref="V9:V19" si="6">ROUND(E9*U9,2)</f>
        <v>1.76</v>
      </c>
      <c r="W9" s="156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96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71">
        <v>2</v>
      </c>
      <c r="B10" s="172" t="s">
        <v>97</v>
      </c>
      <c r="C10" s="179" t="s">
        <v>98</v>
      </c>
      <c r="D10" s="173" t="s">
        <v>99</v>
      </c>
      <c r="E10" s="174">
        <v>3.25</v>
      </c>
      <c r="F10" s="175">
        <v>0</v>
      </c>
      <c r="G10" s="176">
        <f t="shared" si="0"/>
        <v>0</v>
      </c>
      <c r="H10" s="157">
        <v>0</v>
      </c>
      <c r="I10" s="156">
        <f t="shared" si="1"/>
        <v>0</v>
      </c>
      <c r="J10" s="157">
        <v>570</v>
      </c>
      <c r="K10" s="156">
        <f t="shared" si="2"/>
        <v>1852.5</v>
      </c>
      <c r="L10" s="156">
        <v>21</v>
      </c>
      <c r="M10" s="156">
        <f t="shared" si="3"/>
        <v>0</v>
      </c>
      <c r="N10" s="156">
        <v>0</v>
      </c>
      <c r="O10" s="156">
        <f t="shared" si="4"/>
        <v>0</v>
      </c>
      <c r="P10" s="156">
        <v>0</v>
      </c>
      <c r="Q10" s="156">
        <f t="shared" si="5"/>
        <v>0</v>
      </c>
      <c r="R10" s="156"/>
      <c r="S10" s="156" t="s">
        <v>95</v>
      </c>
      <c r="T10" s="156" t="s">
        <v>95</v>
      </c>
      <c r="U10" s="156">
        <v>1.548</v>
      </c>
      <c r="V10" s="156">
        <f t="shared" si="6"/>
        <v>5.03</v>
      </c>
      <c r="W10" s="156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96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1">
        <v>3</v>
      </c>
      <c r="B11" s="172" t="s">
        <v>100</v>
      </c>
      <c r="C11" s="179" t="s">
        <v>101</v>
      </c>
      <c r="D11" s="173" t="s">
        <v>99</v>
      </c>
      <c r="E11" s="174">
        <v>73.23</v>
      </c>
      <c r="F11" s="175">
        <v>0</v>
      </c>
      <c r="G11" s="176">
        <f t="shared" si="0"/>
        <v>0</v>
      </c>
      <c r="H11" s="157">
        <v>0</v>
      </c>
      <c r="I11" s="156">
        <f t="shared" si="1"/>
        <v>0</v>
      </c>
      <c r="J11" s="157">
        <v>204.5</v>
      </c>
      <c r="K11" s="156">
        <f t="shared" si="2"/>
        <v>14975.54</v>
      </c>
      <c r="L11" s="156">
        <v>21</v>
      </c>
      <c r="M11" s="156">
        <f t="shared" si="3"/>
        <v>0</v>
      </c>
      <c r="N11" s="156">
        <v>0</v>
      </c>
      <c r="O11" s="156">
        <f t="shared" si="4"/>
        <v>0</v>
      </c>
      <c r="P11" s="156">
        <v>0</v>
      </c>
      <c r="Q11" s="156">
        <f t="shared" si="5"/>
        <v>0</v>
      </c>
      <c r="R11" s="156"/>
      <c r="S11" s="156" t="s">
        <v>95</v>
      </c>
      <c r="T11" s="156" t="s">
        <v>95</v>
      </c>
      <c r="U11" s="156">
        <v>0.2</v>
      </c>
      <c r="V11" s="156">
        <f t="shared" si="6"/>
        <v>14.65</v>
      </c>
      <c r="W11" s="156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96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1">
        <v>4</v>
      </c>
      <c r="B12" s="172" t="s">
        <v>102</v>
      </c>
      <c r="C12" s="179" t="s">
        <v>103</v>
      </c>
      <c r="D12" s="173" t="s">
        <v>99</v>
      </c>
      <c r="E12" s="174">
        <v>73.23</v>
      </c>
      <c r="F12" s="175">
        <v>0</v>
      </c>
      <c r="G12" s="176">
        <f t="shared" si="0"/>
        <v>0</v>
      </c>
      <c r="H12" s="157">
        <v>0</v>
      </c>
      <c r="I12" s="156">
        <f t="shared" si="1"/>
        <v>0</v>
      </c>
      <c r="J12" s="157">
        <v>34.300000000000004</v>
      </c>
      <c r="K12" s="156">
        <f t="shared" si="2"/>
        <v>2511.79</v>
      </c>
      <c r="L12" s="156">
        <v>21</v>
      </c>
      <c r="M12" s="156">
        <f t="shared" si="3"/>
        <v>0</v>
      </c>
      <c r="N12" s="156">
        <v>0</v>
      </c>
      <c r="O12" s="156">
        <f t="shared" si="4"/>
        <v>0</v>
      </c>
      <c r="P12" s="156">
        <v>0</v>
      </c>
      <c r="Q12" s="156">
        <f t="shared" si="5"/>
        <v>0</v>
      </c>
      <c r="R12" s="156"/>
      <c r="S12" s="156" t="s">
        <v>95</v>
      </c>
      <c r="T12" s="156" t="s">
        <v>95</v>
      </c>
      <c r="U12" s="156">
        <v>8.4000000000000005E-2</v>
      </c>
      <c r="V12" s="156">
        <f t="shared" si="6"/>
        <v>6.15</v>
      </c>
      <c r="W12" s="156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96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1">
        <v>5</v>
      </c>
      <c r="B13" s="172" t="s">
        <v>104</v>
      </c>
      <c r="C13" s="179" t="s">
        <v>105</v>
      </c>
      <c r="D13" s="173" t="s">
        <v>99</v>
      </c>
      <c r="E13" s="174">
        <v>73.23</v>
      </c>
      <c r="F13" s="175">
        <v>0</v>
      </c>
      <c r="G13" s="176">
        <f t="shared" si="0"/>
        <v>0</v>
      </c>
      <c r="H13" s="157">
        <v>0</v>
      </c>
      <c r="I13" s="156">
        <f t="shared" si="1"/>
        <v>0</v>
      </c>
      <c r="J13" s="157">
        <v>190</v>
      </c>
      <c r="K13" s="156">
        <f t="shared" si="2"/>
        <v>13913.7</v>
      </c>
      <c r="L13" s="156">
        <v>21</v>
      </c>
      <c r="M13" s="156">
        <f t="shared" si="3"/>
        <v>0</v>
      </c>
      <c r="N13" s="156">
        <v>0</v>
      </c>
      <c r="O13" s="156">
        <f t="shared" si="4"/>
        <v>0</v>
      </c>
      <c r="P13" s="156">
        <v>0</v>
      </c>
      <c r="Q13" s="156">
        <f t="shared" si="5"/>
        <v>0</v>
      </c>
      <c r="R13" s="156"/>
      <c r="S13" s="156" t="s">
        <v>95</v>
      </c>
      <c r="T13" s="156" t="s">
        <v>95</v>
      </c>
      <c r="U13" s="156">
        <v>0.51900000000000002</v>
      </c>
      <c r="V13" s="156">
        <f t="shared" si="6"/>
        <v>38.01</v>
      </c>
      <c r="W13" s="156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96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ht="22.5" outlineLevel="1" x14ac:dyDescent="0.2">
      <c r="A14" s="171">
        <v>6</v>
      </c>
      <c r="B14" s="172" t="s">
        <v>106</v>
      </c>
      <c r="C14" s="179" t="s">
        <v>107</v>
      </c>
      <c r="D14" s="173" t="s">
        <v>99</v>
      </c>
      <c r="E14" s="174">
        <v>42.5</v>
      </c>
      <c r="F14" s="175">
        <v>0</v>
      </c>
      <c r="G14" s="176">
        <f t="shared" si="0"/>
        <v>0</v>
      </c>
      <c r="H14" s="157">
        <v>0</v>
      </c>
      <c r="I14" s="156">
        <f t="shared" si="1"/>
        <v>0</v>
      </c>
      <c r="J14" s="157">
        <v>274</v>
      </c>
      <c r="K14" s="156">
        <f t="shared" si="2"/>
        <v>11645</v>
      </c>
      <c r="L14" s="156">
        <v>21</v>
      </c>
      <c r="M14" s="156">
        <f t="shared" si="3"/>
        <v>0</v>
      </c>
      <c r="N14" s="156">
        <v>0</v>
      </c>
      <c r="O14" s="156">
        <f t="shared" si="4"/>
        <v>0</v>
      </c>
      <c r="P14" s="156">
        <v>0</v>
      </c>
      <c r="Q14" s="156">
        <f t="shared" si="5"/>
        <v>0</v>
      </c>
      <c r="R14" s="156"/>
      <c r="S14" s="156" t="s">
        <v>108</v>
      </c>
      <c r="T14" s="156" t="s">
        <v>108</v>
      </c>
      <c r="U14" s="156">
        <v>1.1000000000000001E-2</v>
      </c>
      <c r="V14" s="156">
        <f t="shared" si="6"/>
        <v>0.47</v>
      </c>
      <c r="W14" s="156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96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71">
        <v>7</v>
      </c>
      <c r="B15" s="172" t="s">
        <v>109</v>
      </c>
      <c r="C15" s="179" t="s">
        <v>110</v>
      </c>
      <c r="D15" s="173" t="s">
        <v>99</v>
      </c>
      <c r="E15" s="174">
        <v>42.5</v>
      </c>
      <c r="F15" s="175">
        <v>0</v>
      </c>
      <c r="G15" s="176">
        <f t="shared" si="0"/>
        <v>0</v>
      </c>
      <c r="H15" s="157">
        <v>0</v>
      </c>
      <c r="I15" s="156">
        <f t="shared" si="1"/>
        <v>0</v>
      </c>
      <c r="J15" s="157">
        <v>96.2</v>
      </c>
      <c r="K15" s="156">
        <f t="shared" si="2"/>
        <v>4088.5</v>
      </c>
      <c r="L15" s="156">
        <v>21</v>
      </c>
      <c r="M15" s="156">
        <f t="shared" si="3"/>
        <v>0</v>
      </c>
      <c r="N15" s="156">
        <v>0</v>
      </c>
      <c r="O15" s="156">
        <f t="shared" si="4"/>
        <v>0</v>
      </c>
      <c r="P15" s="156">
        <v>0</v>
      </c>
      <c r="Q15" s="156">
        <f t="shared" si="5"/>
        <v>0</v>
      </c>
      <c r="R15" s="156"/>
      <c r="S15" s="156" t="s">
        <v>111</v>
      </c>
      <c r="T15" s="156" t="s">
        <v>111</v>
      </c>
      <c r="U15" s="156">
        <v>9.0000000000000011E-3</v>
      </c>
      <c r="V15" s="156">
        <f t="shared" si="6"/>
        <v>0.38</v>
      </c>
      <c r="W15" s="156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96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 x14ac:dyDescent="0.2">
      <c r="A16" s="171">
        <v>8</v>
      </c>
      <c r="B16" s="172" t="s">
        <v>112</v>
      </c>
      <c r="C16" s="179" t="s">
        <v>113</v>
      </c>
      <c r="D16" s="173" t="s">
        <v>99</v>
      </c>
      <c r="E16" s="174">
        <v>44.940000000000005</v>
      </c>
      <c r="F16" s="175">
        <v>0</v>
      </c>
      <c r="G16" s="176">
        <f t="shared" si="0"/>
        <v>0</v>
      </c>
      <c r="H16" s="157">
        <v>0</v>
      </c>
      <c r="I16" s="156">
        <f t="shared" si="1"/>
        <v>0</v>
      </c>
      <c r="J16" s="157">
        <v>116.5</v>
      </c>
      <c r="K16" s="156">
        <f t="shared" si="2"/>
        <v>5235.51</v>
      </c>
      <c r="L16" s="156">
        <v>21</v>
      </c>
      <c r="M16" s="156">
        <f t="shared" si="3"/>
        <v>0</v>
      </c>
      <c r="N16" s="156">
        <v>0</v>
      </c>
      <c r="O16" s="156">
        <f t="shared" si="4"/>
        <v>0</v>
      </c>
      <c r="P16" s="156">
        <v>0</v>
      </c>
      <c r="Q16" s="156">
        <f t="shared" si="5"/>
        <v>0</v>
      </c>
      <c r="R16" s="156"/>
      <c r="S16" s="156" t="s">
        <v>95</v>
      </c>
      <c r="T16" s="156" t="s">
        <v>95</v>
      </c>
      <c r="U16" s="156">
        <v>0.20200000000000001</v>
      </c>
      <c r="V16" s="156">
        <f t="shared" si="6"/>
        <v>9.08</v>
      </c>
      <c r="W16" s="156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96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71">
        <v>9</v>
      </c>
      <c r="B17" s="172" t="s">
        <v>114</v>
      </c>
      <c r="C17" s="179" t="s">
        <v>115</v>
      </c>
      <c r="D17" s="173" t="s">
        <v>99</v>
      </c>
      <c r="E17" s="174">
        <v>20.190000000000001</v>
      </c>
      <c r="F17" s="175">
        <v>0</v>
      </c>
      <c r="G17" s="176">
        <f t="shared" si="0"/>
        <v>0</v>
      </c>
      <c r="H17" s="157">
        <v>527.66000000000008</v>
      </c>
      <c r="I17" s="156">
        <f t="shared" si="1"/>
        <v>10653.46</v>
      </c>
      <c r="J17" s="157">
        <v>542.34</v>
      </c>
      <c r="K17" s="156">
        <f t="shared" si="2"/>
        <v>10949.84</v>
      </c>
      <c r="L17" s="156">
        <v>21</v>
      </c>
      <c r="M17" s="156">
        <f t="shared" si="3"/>
        <v>0</v>
      </c>
      <c r="N17" s="156">
        <v>0</v>
      </c>
      <c r="O17" s="156">
        <f t="shared" si="4"/>
        <v>0</v>
      </c>
      <c r="P17" s="156">
        <v>0</v>
      </c>
      <c r="Q17" s="156">
        <f t="shared" si="5"/>
        <v>0</v>
      </c>
      <c r="R17" s="156"/>
      <c r="S17" s="156" t="s">
        <v>95</v>
      </c>
      <c r="T17" s="156" t="s">
        <v>95</v>
      </c>
      <c r="U17" s="156">
        <v>1.5870000000000002</v>
      </c>
      <c r="V17" s="156">
        <f t="shared" si="6"/>
        <v>32.04</v>
      </c>
      <c r="W17" s="156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96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71">
        <v>10</v>
      </c>
      <c r="B18" s="172" t="s">
        <v>116</v>
      </c>
      <c r="C18" s="179" t="s">
        <v>117</v>
      </c>
      <c r="D18" s="173" t="s">
        <v>99</v>
      </c>
      <c r="E18" s="174">
        <v>20.190000000000001</v>
      </c>
      <c r="F18" s="175">
        <v>0</v>
      </c>
      <c r="G18" s="176">
        <f t="shared" si="0"/>
        <v>0</v>
      </c>
      <c r="H18" s="157">
        <v>0</v>
      </c>
      <c r="I18" s="156">
        <f t="shared" si="1"/>
        <v>0</v>
      </c>
      <c r="J18" s="157">
        <v>321</v>
      </c>
      <c r="K18" s="156">
        <f t="shared" si="2"/>
        <v>6480.99</v>
      </c>
      <c r="L18" s="156">
        <v>21</v>
      </c>
      <c r="M18" s="156">
        <f t="shared" si="3"/>
        <v>0</v>
      </c>
      <c r="N18" s="156">
        <v>0</v>
      </c>
      <c r="O18" s="156">
        <f t="shared" si="4"/>
        <v>0</v>
      </c>
      <c r="P18" s="156">
        <v>0</v>
      </c>
      <c r="Q18" s="156">
        <f t="shared" si="5"/>
        <v>0</v>
      </c>
      <c r="R18" s="156"/>
      <c r="S18" s="156" t="s">
        <v>95</v>
      </c>
      <c r="T18" s="156" t="s">
        <v>95</v>
      </c>
      <c r="U18" s="156">
        <v>0.94000000000000006</v>
      </c>
      <c r="V18" s="156">
        <f t="shared" si="6"/>
        <v>18.98</v>
      </c>
      <c r="W18" s="156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96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 x14ac:dyDescent="0.2">
      <c r="A19" s="171">
        <v>11</v>
      </c>
      <c r="B19" s="172" t="s">
        <v>118</v>
      </c>
      <c r="C19" s="179" t="s">
        <v>119</v>
      </c>
      <c r="D19" s="173" t="s">
        <v>99</v>
      </c>
      <c r="E19" s="174">
        <v>14.21</v>
      </c>
      <c r="F19" s="175">
        <v>0</v>
      </c>
      <c r="G19" s="176">
        <f t="shared" si="0"/>
        <v>0</v>
      </c>
      <c r="H19" s="157">
        <v>420</v>
      </c>
      <c r="I19" s="156">
        <f t="shared" si="1"/>
        <v>5968.2</v>
      </c>
      <c r="J19" s="157">
        <v>0</v>
      </c>
      <c r="K19" s="156">
        <f t="shared" si="2"/>
        <v>0</v>
      </c>
      <c r="L19" s="156">
        <v>21</v>
      </c>
      <c r="M19" s="156">
        <f t="shared" si="3"/>
        <v>0</v>
      </c>
      <c r="N19" s="156">
        <v>0</v>
      </c>
      <c r="O19" s="156">
        <f t="shared" si="4"/>
        <v>0</v>
      </c>
      <c r="P19" s="156">
        <v>0</v>
      </c>
      <c r="Q19" s="156">
        <f t="shared" si="5"/>
        <v>0</v>
      </c>
      <c r="R19" s="156"/>
      <c r="S19" s="156" t="s">
        <v>120</v>
      </c>
      <c r="T19" s="156" t="s">
        <v>121</v>
      </c>
      <c r="U19" s="156">
        <v>0</v>
      </c>
      <c r="V19" s="156">
        <f t="shared" si="6"/>
        <v>0</v>
      </c>
      <c r="W19" s="156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122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59" t="s">
        <v>90</v>
      </c>
      <c r="B20" s="160" t="s">
        <v>54</v>
      </c>
      <c r="C20" s="178" t="s">
        <v>55</v>
      </c>
      <c r="D20" s="161"/>
      <c r="E20" s="162"/>
      <c r="F20" s="163"/>
      <c r="G20" s="164">
        <f>SUMIF(AG21:AG21,"&lt;&gt;NOR",G21:G21)</f>
        <v>0</v>
      </c>
      <c r="H20" s="158"/>
      <c r="I20" s="158">
        <f>SUM(I21:I21)</f>
        <v>4681.2299999999996</v>
      </c>
      <c r="J20" s="158"/>
      <c r="K20" s="158">
        <f>SUM(K21:K21)</f>
        <v>3645.57</v>
      </c>
      <c r="L20" s="158"/>
      <c r="M20" s="158">
        <f>SUM(M21:M21)</f>
        <v>0</v>
      </c>
      <c r="N20" s="158"/>
      <c r="O20" s="158">
        <f>SUM(O21:O21)</f>
        <v>0</v>
      </c>
      <c r="P20" s="158"/>
      <c r="Q20" s="158">
        <f>SUM(Q21:Q21)</f>
        <v>0</v>
      </c>
      <c r="R20" s="158"/>
      <c r="S20" s="158"/>
      <c r="T20" s="158"/>
      <c r="U20" s="158"/>
      <c r="V20" s="158">
        <f>SUM(V21:V21)</f>
        <v>10.67</v>
      </c>
      <c r="W20" s="158"/>
      <c r="AG20" t="s">
        <v>91</v>
      </c>
    </row>
    <row r="21" spans="1:60" outlineLevel="1" x14ac:dyDescent="0.2">
      <c r="A21" s="171">
        <v>12</v>
      </c>
      <c r="B21" s="172" t="s">
        <v>123</v>
      </c>
      <c r="C21" s="179" t="s">
        <v>124</v>
      </c>
      <c r="D21" s="173" t="s">
        <v>99</v>
      </c>
      <c r="E21" s="174">
        <v>8.1000000000000014</v>
      </c>
      <c r="F21" s="175">
        <v>0</v>
      </c>
      <c r="G21" s="176">
        <f>ROUND(E21*F21,2)</f>
        <v>0</v>
      </c>
      <c r="H21" s="157">
        <v>577.93000000000006</v>
      </c>
      <c r="I21" s="156">
        <f>ROUND(E21*H21,2)</f>
        <v>4681.2299999999996</v>
      </c>
      <c r="J21" s="157">
        <v>450.07000000000005</v>
      </c>
      <c r="K21" s="156">
        <f>ROUND(E21*J21,2)</f>
        <v>3645.57</v>
      </c>
      <c r="L21" s="156">
        <v>21</v>
      </c>
      <c r="M21" s="156">
        <f>G21*(1+L21/100)</f>
        <v>0</v>
      </c>
      <c r="N21" s="156">
        <v>0</v>
      </c>
      <c r="O21" s="156">
        <f>ROUND(E21*N21,2)</f>
        <v>0</v>
      </c>
      <c r="P21" s="156">
        <v>0</v>
      </c>
      <c r="Q21" s="156">
        <f>ROUND(E21*P21,2)</f>
        <v>0</v>
      </c>
      <c r="R21" s="156"/>
      <c r="S21" s="156" t="s">
        <v>95</v>
      </c>
      <c r="T21" s="156" t="s">
        <v>95</v>
      </c>
      <c r="U21" s="156">
        <v>1.3170000000000002</v>
      </c>
      <c r="V21" s="156">
        <f>ROUND(E21*U21,2)</f>
        <v>10.67</v>
      </c>
      <c r="W21" s="156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96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x14ac:dyDescent="0.2">
      <c r="A22" s="159" t="s">
        <v>90</v>
      </c>
      <c r="B22" s="160" t="s">
        <v>56</v>
      </c>
      <c r="C22" s="178" t="s">
        <v>57</v>
      </c>
      <c r="D22" s="161"/>
      <c r="E22" s="162"/>
      <c r="F22" s="163"/>
      <c r="G22" s="164">
        <f>SUMIF(AG23:AG27,"&lt;&gt;NOR",G23:G27)</f>
        <v>0</v>
      </c>
      <c r="H22" s="158"/>
      <c r="I22" s="158">
        <f>SUM(I23:I27)</f>
        <v>20772</v>
      </c>
      <c r="J22" s="158"/>
      <c r="K22" s="158">
        <f>SUM(K23:K27)</f>
        <v>552</v>
      </c>
      <c r="L22" s="158"/>
      <c r="M22" s="158">
        <f>SUM(M23:M27)</f>
        <v>0</v>
      </c>
      <c r="N22" s="158"/>
      <c r="O22" s="158">
        <f>SUM(O23:O27)</f>
        <v>0</v>
      </c>
      <c r="P22" s="158"/>
      <c r="Q22" s="158">
        <f>SUM(Q23:Q27)</f>
        <v>0</v>
      </c>
      <c r="R22" s="158"/>
      <c r="S22" s="158"/>
      <c r="T22" s="158"/>
      <c r="U22" s="158"/>
      <c r="V22" s="158">
        <f>SUM(V23:V27)</f>
        <v>0</v>
      </c>
      <c r="W22" s="158"/>
      <c r="AG22" t="s">
        <v>91</v>
      </c>
    </row>
    <row r="23" spans="1:60" ht="22.5" outlineLevel="1" x14ac:dyDescent="0.2">
      <c r="A23" s="171">
        <v>13</v>
      </c>
      <c r="B23" s="172" t="s">
        <v>125</v>
      </c>
      <c r="C23" s="179" t="s">
        <v>126</v>
      </c>
      <c r="D23" s="173" t="s">
        <v>94</v>
      </c>
      <c r="E23" s="174">
        <v>105</v>
      </c>
      <c r="F23" s="175">
        <v>0</v>
      </c>
      <c r="G23" s="176">
        <f>ROUND(E23*F23,2)</f>
        <v>0</v>
      </c>
      <c r="H23" s="157">
        <v>96</v>
      </c>
      <c r="I23" s="156">
        <f>ROUND(E23*H23,2)</f>
        <v>10080</v>
      </c>
      <c r="J23" s="157">
        <v>0</v>
      </c>
      <c r="K23" s="156">
        <f>ROUND(E23*J23,2)</f>
        <v>0</v>
      </c>
      <c r="L23" s="156">
        <v>21</v>
      </c>
      <c r="M23" s="156">
        <f>G23*(1+L23/100)</f>
        <v>0</v>
      </c>
      <c r="N23" s="156">
        <v>0</v>
      </c>
      <c r="O23" s="156">
        <f>ROUND(E23*N23,2)</f>
        <v>0</v>
      </c>
      <c r="P23" s="156">
        <v>0</v>
      </c>
      <c r="Q23" s="156">
        <f>ROUND(E23*P23,2)</f>
        <v>0</v>
      </c>
      <c r="R23" s="156"/>
      <c r="S23" s="156" t="s">
        <v>120</v>
      </c>
      <c r="T23" s="156" t="s">
        <v>121</v>
      </c>
      <c r="U23" s="156">
        <v>0</v>
      </c>
      <c r="V23" s="156">
        <f>ROUND(E23*U23,2)</f>
        <v>0</v>
      </c>
      <c r="W23" s="156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122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1" x14ac:dyDescent="0.2">
      <c r="A24" s="171">
        <v>14</v>
      </c>
      <c r="B24" s="172" t="s">
        <v>127</v>
      </c>
      <c r="C24" s="179" t="s">
        <v>128</v>
      </c>
      <c r="D24" s="173" t="s">
        <v>94</v>
      </c>
      <c r="E24" s="174">
        <v>38</v>
      </c>
      <c r="F24" s="175">
        <v>0</v>
      </c>
      <c r="G24" s="176">
        <f>ROUND(E24*F24,2)</f>
        <v>0</v>
      </c>
      <c r="H24" s="157">
        <v>108</v>
      </c>
      <c r="I24" s="156">
        <f>ROUND(E24*H24,2)</f>
        <v>4104</v>
      </c>
      <c r="J24" s="157">
        <v>0</v>
      </c>
      <c r="K24" s="156">
        <f>ROUND(E24*J24,2)</f>
        <v>0</v>
      </c>
      <c r="L24" s="156">
        <v>21</v>
      </c>
      <c r="M24" s="156">
        <f>G24*(1+L24/100)</f>
        <v>0</v>
      </c>
      <c r="N24" s="156">
        <v>0</v>
      </c>
      <c r="O24" s="156">
        <f>ROUND(E24*N24,2)</f>
        <v>0</v>
      </c>
      <c r="P24" s="156">
        <v>0</v>
      </c>
      <c r="Q24" s="156">
        <f>ROUND(E24*P24,2)</f>
        <v>0</v>
      </c>
      <c r="R24" s="156"/>
      <c r="S24" s="156" t="s">
        <v>120</v>
      </c>
      <c r="T24" s="156" t="s">
        <v>121</v>
      </c>
      <c r="U24" s="156">
        <v>0</v>
      </c>
      <c r="V24" s="156">
        <f>ROUND(E24*U24,2)</f>
        <v>0</v>
      </c>
      <c r="W24" s="156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122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outlineLevel="1" x14ac:dyDescent="0.2">
      <c r="A25" s="171">
        <v>15</v>
      </c>
      <c r="B25" s="172" t="s">
        <v>129</v>
      </c>
      <c r="C25" s="179" t="s">
        <v>130</v>
      </c>
      <c r="D25" s="173" t="s">
        <v>94</v>
      </c>
      <c r="E25" s="174">
        <v>45</v>
      </c>
      <c r="F25" s="175">
        <v>0</v>
      </c>
      <c r="G25" s="176">
        <f>ROUND(E25*F25,2)</f>
        <v>0</v>
      </c>
      <c r="H25" s="157">
        <v>120</v>
      </c>
      <c r="I25" s="156">
        <f>ROUND(E25*H25,2)</f>
        <v>5400</v>
      </c>
      <c r="J25" s="157">
        <v>0</v>
      </c>
      <c r="K25" s="156">
        <f>ROUND(E25*J25,2)</f>
        <v>0</v>
      </c>
      <c r="L25" s="156">
        <v>21</v>
      </c>
      <c r="M25" s="156">
        <f>G25*(1+L25/100)</f>
        <v>0</v>
      </c>
      <c r="N25" s="156">
        <v>0</v>
      </c>
      <c r="O25" s="156">
        <f>ROUND(E25*N25,2)</f>
        <v>0</v>
      </c>
      <c r="P25" s="156">
        <v>0</v>
      </c>
      <c r="Q25" s="156">
        <f>ROUND(E25*P25,2)</f>
        <v>0</v>
      </c>
      <c r="R25" s="156"/>
      <c r="S25" s="156" t="s">
        <v>120</v>
      </c>
      <c r="T25" s="156" t="s">
        <v>121</v>
      </c>
      <c r="U25" s="156">
        <v>0</v>
      </c>
      <c r="V25" s="156">
        <f>ROUND(E25*U25,2)</f>
        <v>0</v>
      </c>
      <c r="W25" s="156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122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22.5" outlineLevel="1" x14ac:dyDescent="0.2">
      <c r="A26" s="171">
        <v>16</v>
      </c>
      <c r="B26" s="172" t="s">
        <v>131</v>
      </c>
      <c r="C26" s="179" t="s">
        <v>132</v>
      </c>
      <c r="D26" s="173" t="s">
        <v>94</v>
      </c>
      <c r="E26" s="174">
        <v>9</v>
      </c>
      <c r="F26" s="175">
        <v>0</v>
      </c>
      <c r="G26" s="176">
        <f>ROUND(E26*F26,2)</f>
        <v>0</v>
      </c>
      <c r="H26" s="157">
        <v>132</v>
      </c>
      <c r="I26" s="156">
        <f>ROUND(E26*H26,2)</f>
        <v>1188</v>
      </c>
      <c r="J26" s="157">
        <v>0</v>
      </c>
      <c r="K26" s="156">
        <f>ROUND(E26*J26,2)</f>
        <v>0</v>
      </c>
      <c r="L26" s="156">
        <v>21</v>
      </c>
      <c r="M26" s="156">
        <f>G26*(1+L26/100)</f>
        <v>0</v>
      </c>
      <c r="N26" s="156">
        <v>0</v>
      </c>
      <c r="O26" s="156">
        <f>ROUND(E26*N26,2)</f>
        <v>0</v>
      </c>
      <c r="P26" s="156">
        <v>0</v>
      </c>
      <c r="Q26" s="156">
        <f>ROUND(E26*P26,2)</f>
        <v>0</v>
      </c>
      <c r="R26" s="156"/>
      <c r="S26" s="156" t="s">
        <v>120</v>
      </c>
      <c r="T26" s="156" t="s">
        <v>121</v>
      </c>
      <c r="U26" s="156">
        <v>0</v>
      </c>
      <c r="V26" s="156">
        <f>ROUND(E26*U26,2)</f>
        <v>0</v>
      </c>
      <c r="W26" s="156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122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 x14ac:dyDescent="0.2">
      <c r="A27" s="171">
        <v>17</v>
      </c>
      <c r="B27" s="172" t="s">
        <v>133</v>
      </c>
      <c r="C27" s="179" t="s">
        <v>134</v>
      </c>
      <c r="D27" s="173" t="s">
        <v>94</v>
      </c>
      <c r="E27" s="174">
        <v>4</v>
      </c>
      <c r="F27" s="175">
        <v>0</v>
      </c>
      <c r="G27" s="176">
        <f>ROUND(E27*F27,2)</f>
        <v>0</v>
      </c>
      <c r="H27" s="157">
        <v>0</v>
      </c>
      <c r="I27" s="156">
        <f>ROUND(E27*H27,2)</f>
        <v>0</v>
      </c>
      <c r="J27" s="157">
        <v>138</v>
      </c>
      <c r="K27" s="156">
        <f>ROUND(E27*J27,2)</f>
        <v>552</v>
      </c>
      <c r="L27" s="156">
        <v>21</v>
      </c>
      <c r="M27" s="156">
        <f>G27*(1+L27/100)</f>
        <v>0</v>
      </c>
      <c r="N27" s="156">
        <v>0</v>
      </c>
      <c r="O27" s="156">
        <f>ROUND(E27*N27,2)</f>
        <v>0</v>
      </c>
      <c r="P27" s="156">
        <v>0</v>
      </c>
      <c r="Q27" s="156">
        <f>ROUND(E27*P27,2)</f>
        <v>0</v>
      </c>
      <c r="R27" s="156"/>
      <c r="S27" s="156" t="s">
        <v>120</v>
      </c>
      <c r="T27" s="156" t="s">
        <v>121</v>
      </c>
      <c r="U27" s="156">
        <v>0</v>
      </c>
      <c r="V27" s="156">
        <f>ROUND(E27*U27,2)</f>
        <v>0</v>
      </c>
      <c r="W27" s="156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135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x14ac:dyDescent="0.2">
      <c r="A28" s="159" t="s">
        <v>90</v>
      </c>
      <c r="B28" s="160" t="s">
        <v>58</v>
      </c>
      <c r="C28" s="178" t="s">
        <v>59</v>
      </c>
      <c r="D28" s="161"/>
      <c r="E28" s="162"/>
      <c r="F28" s="163"/>
      <c r="G28" s="164">
        <f>SUMIF(AG29:AG60,"&lt;&gt;NOR",G29:G60)</f>
        <v>0</v>
      </c>
      <c r="H28" s="158"/>
      <c r="I28" s="158">
        <f>SUM(I29:I60)</f>
        <v>153490.38</v>
      </c>
      <c r="J28" s="158"/>
      <c r="K28" s="158">
        <f>SUM(K29:K60)</f>
        <v>97231.079999999987</v>
      </c>
      <c r="L28" s="158"/>
      <c r="M28" s="158">
        <f>SUM(M29:M60)</f>
        <v>0</v>
      </c>
      <c r="N28" s="158"/>
      <c r="O28" s="158">
        <f>SUM(O29:O60)</f>
        <v>0</v>
      </c>
      <c r="P28" s="158"/>
      <c r="Q28" s="158">
        <f>SUM(Q29:Q60)</f>
        <v>0</v>
      </c>
      <c r="R28" s="158"/>
      <c r="S28" s="158"/>
      <c r="T28" s="158"/>
      <c r="U28" s="158"/>
      <c r="V28" s="158">
        <f>SUM(V29:V60)</f>
        <v>158</v>
      </c>
      <c r="W28" s="158"/>
      <c r="AG28" t="s">
        <v>91</v>
      </c>
    </row>
    <row r="29" spans="1:60" outlineLevel="1" x14ac:dyDescent="0.2">
      <c r="A29" s="171">
        <v>18</v>
      </c>
      <c r="B29" s="172" t="s">
        <v>136</v>
      </c>
      <c r="C29" s="179" t="s">
        <v>137</v>
      </c>
      <c r="D29" s="173" t="s">
        <v>94</v>
      </c>
      <c r="E29" s="174">
        <v>3</v>
      </c>
      <c r="F29" s="175">
        <v>0</v>
      </c>
      <c r="G29" s="176">
        <f t="shared" ref="G29:G60" si="7">ROUND(E29*F29,2)</f>
        <v>0</v>
      </c>
      <c r="H29" s="157">
        <v>95.110000000000014</v>
      </c>
      <c r="I29" s="156">
        <f t="shared" ref="I29:I60" si="8">ROUND(E29*H29,2)</f>
        <v>285.33</v>
      </c>
      <c r="J29" s="157">
        <v>147.39000000000001</v>
      </c>
      <c r="K29" s="156">
        <f t="shared" ref="K29:K60" si="9">ROUND(E29*J29,2)</f>
        <v>442.17</v>
      </c>
      <c r="L29" s="156">
        <v>21</v>
      </c>
      <c r="M29" s="156">
        <f t="shared" ref="M29:M60" si="10">G29*(1+L29/100)</f>
        <v>0</v>
      </c>
      <c r="N29" s="156">
        <v>0</v>
      </c>
      <c r="O29" s="156">
        <f t="shared" ref="O29:O60" si="11">ROUND(E29*N29,2)</f>
        <v>0</v>
      </c>
      <c r="P29" s="156">
        <v>0</v>
      </c>
      <c r="Q29" s="156">
        <f t="shared" ref="Q29:Q60" si="12">ROUND(E29*P29,2)</f>
        <v>0</v>
      </c>
      <c r="R29" s="156"/>
      <c r="S29" s="156" t="s">
        <v>95</v>
      </c>
      <c r="T29" s="156" t="s">
        <v>95</v>
      </c>
      <c r="U29" s="156">
        <v>0.32</v>
      </c>
      <c r="V29" s="156">
        <f t="shared" ref="V29:V60" si="13">ROUND(E29*U29,2)</f>
        <v>0.96</v>
      </c>
      <c r="W29" s="156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135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71">
        <v>19</v>
      </c>
      <c r="B30" s="172" t="s">
        <v>138</v>
      </c>
      <c r="C30" s="179" t="s">
        <v>139</v>
      </c>
      <c r="D30" s="173" t="s">
        <v>94</v>
      </c>
      <c r="E30" s="174">
        <v>36</v>
      </c>
      <c r="F30" s="175">
        <v>0</v>
      </c>
      <c r="G30" s="176">
        <f t="shared" si="7"/>
        <v>0</v>
      </c>
      <c r="H30" s="157">
        <v>75.610000000000014</v>
      </c>
      <c r="I30" s="156">
        <f t="shared" si="8"/>
        <v>2721.96</v>
      </c>
      <c r="J30" s="157">
        <v>147.39000000000001</v>
      </c>
      <c r="K30" s="156">
        <f t="shared" si="9"/>
        <v>5306.04</v>
      </c>
      <c r="L30" s="156">
        <v>21</v>
      </c>
      <c r="M30" s="156">
        <f t="shared" si="10"/>
        <v>0</v>
      </c>
      <c r="N30" s="156">
        <v>0</v>
      </c>
      <c r="O30" s="156">
        <f t="shared" si="11"/>
        <v>0</v>
      </c>
      <c r="P30" s="156">
        <v>0</v>
      </c>
      <c r="Q30" s="156">
        <f t="shared" si="12"/>
        <v>0</v>
      </c>
      <c r="R30" s="156"/>
      <c r="S30" s="156" t="s">
        <v>95</v>
      </c>
      <c r="T30" s="156" t="s">
        <v>95</v>
      </c>
      <c r="U30" s="156">
        <v>0.32</v>
      </c>
      <c r="V30" s="156">
        <f t="shared" si="13"/>
        <v>11.52</v>
      </c>
      <c r="W30" s="156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135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71">
        <v>20</v>
      </c>
      <c r="B31" s="172" t="s">
        <v>140</v>
      </c>
      <c r="C31" s="179" t="s">
        <v>141</v>
      </c>
      <c r="D31" s="173" t="s">
        <v>94</v>
      </c>
      <c r="E31" s="174">
        <v>12</v>
      </c>
      <c r="F31" s="175">
        <v>0</v>
      </c>
      <c r="G31" s="176">
        <f t="shared" si="7"/>
        <v>0</v>
      </c>
      <c r="H31" s="157">
        <v>79.150000000000006</v>
      </c>
      <c r="I31" s="156">
        <f t="shared" si="8"/>
        <v>949.8</v>
      </c>
      <c r="J31" s="157">
        <v>165.35000000000002</v>
      </c>
      <c r="K31" s="156">
        <f t="shared" si="9"/>
        <v>1984.2</v>
      </c>
      <c r="L31" s="156">
        <v>21</v>
      </c>
      <c r="M31" s="156">
        <f t="shared" si="10"/>
        <v>0</v>
      </c>
      <c r="N31" s="156">
        <v>0</v>
      </c>
      <c r="O31" s="156">
        <f t="shared" si="11"/>
        <v>0</v>
      </c>
      <c r="P31" s="156">
        <v>0</v>
      </c>
      <c r="Q31" s="156">
        <f t="shared" si="12"/>
        <v>0</v>
      </c>
      <c r="R31" s="156"/>
      <c r="S31" s="156" t="s">
        <v>95</v>
      </c>
      <c r="T31" s="156" t="s">
        <v>95</v>
      </c>
      <c r="U31" s="156">
        <v>0.35900000000000004</v>
      </c>
      <c r="V31" s="156">
        <f t="shared" si="13"/>
        <v>4.3099999999999996</v>
      </c>
      <c r="W31" s="156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135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71">
        <v>21</v>
      </c>
      <c r="B32" s="172" t="s">
        <v>142</v>
      </c>
      <c r="C32" s="179" t="s">
        <v>143</v>
      </c>
      <c r="D32" s="173" t="s">
        <v>94</v>
      </c>
      <c r="E32" s="174">
        <v>6.5</v>
      </c>
      <c r="F32" s="175">
        <v>0</v>
      </c>
      <c r="G32" s="176">
        <f t="shared" si="7"/>
        <v>0</v>
      </c>
      <c r="H32" s="157">
        <v>240.22000000000003</v>
      </c>
      <c r="I32" s="156">
        <f t="shared" si="8"/>
        <v>1561.43</v>
      </c>
      <c r="J32" s="157">
        <v>540.78000000000009</v>
      </c>
      <c r="K32" s="156">
        <f t="shared" si="9"/>
        <v>3515.07</v>
      </c>
      <c r="L32" s="156">
        <v>21</v>
      </c>
      <c r="M32" s="156">
        <f t="shared" si="10"/>
        <v>0</v>
      </c>
      <c r="N32" s="156">
        <v>0</v>
      </c>
      <c r="O32" s="156">
        <f t="shared" si="11"/>
        <v>0</v>
      </c>
      <c r="P32" s="156">
        <v>0</v>
      </c>
      <c r="Q32" s="156">
        <f t="shared" si="12"/>
        <v>0</v>
      </c>
      <c r="R32" s="156"/>
      <c r="S32" s="156" t="s">
        <v>95</v>
      </c>
      <c r="T32" s="156" t="s">
        <v>95</v>
      </c>
      <c r="U32" s="156">
        <v>1.173</v>
      </c>
      <c r="V32" s="156">
        <f t="shared" si="13"/>
        <v>7.62</v>
      </c>
      <c r="W32" s="156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135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1">
        <v>22</v>
      </c>
      <c r="B33" s="172" t="s">
        <v>144</v>
      </c>
      <c r="C33" s="179" t="s">
        <v>145</v>
      </c>
      <c r="D33" s="173" t="s">
        <v>94</v>
      </c>
      <c r="E33" s="174">
        <v>2</v>
      </c>
      <c r="F33" s="175">
        <v>0</v>
      </c>
      <c r="G33" s="176">
        <f t="shared" si="7"/>
        <v>0</v>
      </c>
      <c r="H33" s="157">
        <v>163.94000000000003</v>
      </c>
      <c r="I33" s="156">
        <f t="shared" si="8"/>
        <v>327.88</v>
      </c>
      <c r="J33" s="157">
        <v>243.06</v>
      </c>
      <c r="K33" s="156">
        <f t="shared" si="9"/>
        <v>486.12</v>
      </c>
      <c r="L33" s="156">
        <v>21</v>
      </c>
      <c r="M33" s="156">
        <f t="shared" si="10"/>
        <v>0</v>
      </c>
      <c r="N33" s="156">
        <v>0</v>
      </c>
      <c r="O33" s="156">
        <f t="shared" si="11"/>
        <v>0</v>
      </c>
      <c r="P33" s="156">
        <v>0</v>
      </c>
      <c r="Q33" s="156">
        <f t="shared" si="12"/>
        <v>0</v>
      </c>
      <c r="R33" s="156"/>
      <c r="S33" s="156" t="s">
        <v>95</v>
      </c>
      <c r="T33" s="156" t="s">
        <v>95</v>
      </c>
      <c r="U33" s="156">
        <v>0.52900000000000003</v>
      </c>
      <c r="V33" s="156">
        <f t="shared" si="13"/>
        <v>1.06</v>
      </c>
      <c r="W33" s="156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135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1">
        <v>23</v>
      </c>
      <c r="B34" s="172" t="s">
        <v>146</v>
      </c>
      <c r="C34" s="179" t="s">
        <v>147</v>
      </c>
      <c r="D34" s="173" t="s">
        <v>94</v>
      </c>
      <c r="E34" s="174">
        <v>10</v>
      </c>
      <c r="F34" s="175">
        <v>0</v>
      </c>
      <c r="G34" s="176">
        <f t="shared" si="7"/>
        <v>0</v>
      </c>
      <c r="H34" s="157">
        <v>201.36</v>
      </c>
      <c r="I34" s="156">
        <f t="shared" si="8"/>
        <v>2013.6</v>
      </c>
      <c r="J34" s="157">
        <v>376.64000000000004</v>
      </c>
      <c r="K34" s="156">
        <f t="shared" si="9"/>
        <v>3766.4</v>
      </c>
      <c r="L34" s="156">
        <v>21</v>
      </c>
      <c r="M34" s="156">
        <f t="shared" si="10"/>
        <v>0</v>
      </c>
      <c r="N34" s="156">
        <v>0</v>
      </c>
      <c r="O34" s="156">
        <f t="shared" si="11"/>
        <v>0</v>
      </c>
      <c r="P34" s="156">
        <v>0</v>
      </c>
      <c r="Q34" s="156">
        <f t="shared" si="12"/>
        <v>0</v>
      </c>
      <c r="R34" s="156"/>
      <c r="S34" s="156" t="s">
        <v>95</v>
      </c>
      <c r="T34" s="156" t="s">
        <v>95</v>
      </c>
      <c r="U34" s="156">
        <v>0.81900000000000006</v>
      </c>
      <c r="V34" s="156">
        <f t="shared" si="13"/>
        <v>8.19</v>
      </c>
      <c r="W34" s="156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135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1">
        <v>24</v>
      </c>
      <c r="B35" s="172" t="s">
        <v>148</v>
      </c>
      <c r="C35" s="179" t="s">
        <v>149</v>
      </c>
      <c r="D35" s="173" t="s">
        <v>94</v>
      </c>
      <c r="E35" s="174">
        <v>26</v>
      </c>
      <c r="F35" s="175">
        <v>0</v>
      </c>
      <c r="G35" s="176">
        <f t="shared" si="7"/>
        <v>0</v>
      </c>
      <c r="H35" s="157">
        <v>260.5</v>
      </c>
      <c r="I35" s="156">
        <f t="shared" si="8"/>
        <v>6773</v>
      </c>
      <c r="J35" s="157">
        <v>366.5</v>
      </c>
      <c r="K35" s="156">
        <f t="shared" si="9"/>
        <v>9529</v>
      </c>
      <c r="L35" s="156">
        <v>21</v>
      </c>
      <c r="M35" s="156">
        <f t="shared" si="10"/>
        <v>0</v>
      </c>
      <c r="N35" s="156">
        <v>0</v>
      </c>
      <c r="O35" s="156">
        <f t="shared" si="11"/>
        <v>0</v>
      </c>
      <c r="P35" s="156">
        <v>0</v>
      </c>
      <c r="Q35" s="156">
        <f t="shared" si="12"/>
        <v>0</v>
      </c>
      <c r="R35" s="156"/>
      <c r="S35" s="156" t="s">
        <v>95</v>
      </c>
      <c r="T35" s="156" t="s">
        <v>95</v>
      </c>
      <c r="U35" s="156">
        <v>0.79700000000000004</v>
      </c>
      <c r="V35" s="156">
        <f t="shared" si="13"/>
        <v>20.72</v>
      </c>
      <c r="W35" s="156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135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1">
        <v>25</v>
      </c>
      <c r="B36" s="172" t="s">
        <v>150</v>
      </c>
      <c r="C36" s="179" t="s">
        <v>151</v>
      </c>
      <c r="D36" s="173" t="s">
        <v>94</v>
      </c>
      <c r="E36" s="174">
        <v>11</v>
      </c>
      <c r="F36" s="175">
        <v>0</v>
      </c>
      <c r="G36" s="176">
        <f t="shared" si="7"/>
        <v>0</v>
      </c>
      <c r="H36" s="157">
        <v>625.21</v>
      </c>
      <c r="I36" s="156">
        <f t="shared" si="8"/>
        <v>6877.31</v>
      </c>
      <c r="J36" s="157">
        <v>339.79</v>
      </c>
      <c r="K36" s="156">
        <f t="shared" si="9"/>
        <v>3737.69</v>
      </c>
      <c r="L36" s="156">
        <v>21</v>
      </c>
      <c r="M36" s="156">
        <f t="shared" si="10"/>
        <v>0</v>
      </c>
      <c r="N36" s="156">
        <v>0</v>
      </c>
      <c r="O36" s="156">
        <f t="shared" si="11"/>
        <v>0</v>
      </c>
      <c r="P36" s="156">
        <v>0</v>
      </c>
      <c r="Q36" s="156">
        <f t="shared" si="12"/>
        <v>0</v>
      </c>
      <c r="R36" s="156"/>
      <c r="S36" s="156" t="s">
        <v>95</v>
      </c>
      <c r="T36" s="156" t="s">
        <v>95</v>
      </c>
      <c r="U36" s="156">
        <v>0.7390000000000001</v>
      </c>
      <c r="V36" s="156">
        <f t="shared" si="13"/>
        <v>8.1300000000000008</v>
      </c>
      <c r="W36" s="156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135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1">
        <v>26</v>
      </c>
      <c r="B37" s="172" t="s">
        <v>152</v>
      </c>
      <c r="C37" s="179" t="s">
        <v>153</v>
      </c>
      <c r="D37" s="173" t="s">
        <v>94</v>
      </c>
      <c r="E37" s="174">
        <v>14</v>
      </c>
      <c r="F37" s="175">
        <v>0</v>
      </c>
      <c r="G37" s="176">
        <f t="shared" si="7"/>
        <v>0</v>
      </c>
      <c r="H37" s="157">
        <v>236.52</v>
      </c>
      <c r="I37" s="156">
        <f t="shared" si="8"/>
        <v>3311.28</v>
      </c>
      <c r="J37" s="157">
        <v>368.48</v>
      </c>
      <c r="K37" s="156">
        <f t="shared" si="9"/>
        <v>5158.72</v>
      </c>
      <c r="L37" s="156">
        <v>21</v>
      </c>
      <c r="M37" s="156">
        <f t="shared" si="10"/>
        <v>0</v>
      </c>
      <c r="N37" s="156">
        <v>0</v>
      </c>
      <c r="O37" s="156">
        <f t="shared" si="11"/>
        <v>0</v>
      </c>
      <c r="P37" s="156">
        <v>0</v>
      </c>
      <c r="Q37" s="156">
        <f t="shared" si="12"/>
        <v>0</v>
      </c>
      <c r="R37" s="156"/>
      <c r="S37" s="156" t="s">
        <v>95</v>
      </c>
      <c r="T37" s="156" t="s">
        <v>95</v>
      </c>
      <c r="U37" s="156">
        <v>0.8</v>
      </c>
      <c r="V37" s="156">
        <f t="shared" si="13"/>
        <v>11.2</v>
      </c>
      <c r="W37" s="156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135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1">
        <v>27</v>
      </c>
      <c r="B38" s="172" t="s">
        <v>154</v>
      </c>
      <c r="C38" s="179" t="s">
        <v>155</v>
      </c>
      <c r="D38" s="173" t="s">
        <v>94</v>
      </c>
      <c r="E38" s="174">
        <v>43</v>
      </c>
      <c r="F38" s="175">
        <v>0</v>
      </c>
      <c r="G38" s="176">
        <f t="shared" si="7"/>
        <v>0</v>
      </c>
      <c r="H38" s="157">
        <v>341.52000000000004</v>
      </c>
      <c r="I38" s="156">
        <f t="shared" si="8"/>
        <v>14685.36</v>
      </c>
      <c r="J38" s="157">
        <v>368.48</v>
      </c>
      <c r="K38" s="156">
        <f t="shared" si="9"/>
        <v>15844.64</v>
      </c>
      <c r="L38" s="156">
        <v>21</v>
      </c>
      <c r="M38" s="156">
        <f t="shared" si="10"/>
        <v>0</v>
      </c>
      <c r="N38" s="156">
        <v>0</v>
      </c>
      <c r="O38" s="156">
        <f t="shared" si="11"/>
        <v>0</v>
      </c>
      <c r="P38" s="156">
        <v>0</v>
      </c>
      <c r="Q38" s="156">
        <f t="shared" si="12"/>
        <v>0</v>
      </c>
      <c r="R38" s="156"/>
      <c r="S38" s="156" t="s">
        <v>95</v>
      </c>
      <c r="T38" s="156" t="s">
        <v>95</v>
      </c>
      <c r="U38" s="156">
        <v>0.8</v>
      </c>
      <c r="V38" s="156">
        <f t="shared" si="13"/>
        <v>34.4</v>
      </c>
      <c r="W38" s="156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135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1">
        <v>28</v>
      </c>
      <c r="B39" s="172" t="s">
        <v>156</v>
      </c>
      <c r="C39" s="179" t="s">
        <v>157</v>
      </c>
      <c r="D39" s="173" t="s">
        <v>94</v>
      </c>
      <c r="E39" s="174">
        <v>58</v>
      </c>
      <c r="F39" s="175">
        <v>0</v>
      </c>
      <c r="G39" s="176">
        <f t="shared" si="7"/>
        <v>0</v>
      </c>
      <c r="H39" s="157">
        <v>415.67</v>
      </c>
      <c r="I39" s="156">
        <f t="shared" si="8"/>
        <v>24108.86</v>
      </c>
      <c r="J39" s="157">
        <v>253.33</v>
      </c>
      <c r="K39" s="156">
        <f t="shared" si="9"/>
        <v>14693.14</v>
      </c>
      <c r="L39" s="156">
        <v>21</v>
      </c>
      <c r="M39" s="156">
        <f t="shared" si="10"/>
        <v>0</v>
      </c>
      <c r="N39" s="156">
        <v>0</v>
      </c>
      <c r="O39" s="156">
        <f t="shared" si="11"/>
        <v>0</v>
      </c>
      <c r="P39" s="156">
        <v>0</v>
      </c>
      <c r="Q39" s="156">
        <f t="shared" si="12"/>
        <v>0</v>
      </c>
      <c r="R39" s="156"/>
      <c r="S39" s="156" t="s">
        <v>95</v>
      </c>
      <c r="T39" s="156" t="s">
        <v>95</v>
      </c>
      <c r="U39" s="156">
        <v>0.55000000000000004</v>
      </c>
      <c r="V39" s="156">
        <f t="shared" si="13"/>
        <v>31.9</v>
      </c>
      <c r="W39" s="156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135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71">
        <v>29</v>
      </c>
      <c r="B40" s="172" t="s">
        <v>158</v>
      </c>
      <c r="C40" s="179" t="s">
        <v>159</v>
      </c>
      <c r="D40" s="173" t="s">
        <v>94</v>
      </c>
      <c r="E40" s="174">
        <v>20</v>
      </c>
      <c r="F40" s="175">
        <v>0</v>
      </c>
      <c r="G40" s="176">
        <f t="shared" si="7"/>
        <v>0</v>
      </c>
      <c r="H40" s="157">
        <v>0</v>
      </c>
      <c r="I40" s="156">
        <f t="shared" si="8"/>
        <v>0</v>
      </c>
      <c r="J40" s="157">
        <v>816</v>
      </c>
      <c r="K40" s="156">
        <f t="shared" si="9"/>
        <v>16320</v>
      </c>
      <c r="L40" s="156">
        <v>21</v>
      </c>
      <c r="M40" s="156">
        <f t="shared" si="10"/>
        <v>0</v>
      </c>
      <c r="N40" s="156">
        <v>0</v>
      </c>
      <c r="O40" s="156">
        <f t="shared" si="11"/>
        <v>0</v>
      </c>
      <c r="P40" s="156">
        <v>0</v>
      </c>
      <c r="Q40" s="156">
        <f t="shared" si="12"/>
        <v>0</v>
      </c>
      <c r="R40" s="156"/>
      <c r="S40" s="156" t="s">
        <v>120</v>
      </c>
      <c r="T40" s="156" t="s">
        <v>121</v>
      </c>
      <c r="U40" s="156">
        <v>0</v>
      </c>
      <c r="V40" s="156">
        <f t="shared" si="13"/>
        <v>0</v>
      </c>
      <c r="W40" s="156"/>
      <c r="X40" s="149"/>
      <c r="Y40" s="149"/>
      <c r="Z40" s="149"/>
      <c r="AA40" s="149"/>
      <c r="AB40" s="149"/>
      <c r="AC40" s="149"/>
      <c r="AD40" s="149"/>
      <c r="AE40" s="149"/>
      <c r="AF40" s="149"/>
      <c r="AG40" s="149" t="s">
        <v>135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71">
        <v>30</v>
      </c>
      <c r="B41" s="172" t="s">
        <v>160</v>
      </c>
      <c r="C41" s="179" t="s">
        <v>161</v>
      </c>
      <c r="D41" s="173" t="s">
        <v>162</v>
      </c>
      <c r="E41" s="174">
        <v>9</v>
      </c>
      <c r="F41" s="175">
        <v>0</v>
      </c>
      <c r="G41" s="176">
        <f t="shared" si="7"/>
        <v>0</v>
      </c>
      <c r="H41" s="157">
        <v>0</v>
      </c>
      <c r="I41" s="156">
        <f t="shared" si="8"/>
        <v>0</v>
      </c>
      <c r="J41" s="157">
        <v>72.300000000000011</v>
      </c>
      <c r="K41" s="156">
        <f t="shared" si="9"/>
        <v>650.70000000000005</v>
      </c>
      <c r="L41" s="156">
        <v>21</v>
      </c>
      <c r="M41" s="156">
        <f t="shared" si="10"/>
        <v>0</v>
      </c>
      <c r="N41" s="156">
        <v>0</v>
      </c>
      <c r="O41" s="156">
        <f t="shared" si="11"/>
        <v>0</v>
      </c>
      <c r="P41" s="156">
        <v>0</v>
      </c>
      <c r="Q41" s="156">
        <f t="shared" si="12"/>
        <v>0</v>
      </c>
      <c r="R41" s="156"/>
      <c r="S41" s="156" t="s">
        <v>95</v>
      </c>
      <c r="T41" s="156" t="s">
        <v>95</v>
      </c>
      <c r="U41" s="156">
        <v>0.157</v>
      </c>
      <c r="V41" s="156">
        <f t="shared" si="13"/>
        <v>1.41</v>
      </c>
      <c r="W41" s="156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135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71">
        <v>31</v>
      </c>
      <c r="B42" s="172" t="s">
        <v>163</v>
      </c>
      <c r="C42" s="179" t="s">
        <v>164</v>
      </c>
      <c r="D42" s="173" t="s">
        <v>162</v>
      </c>
      <c r="E42" s="174">
        <v>2</v>
      </c>
      <c r="F42" s="175">
        <v>0</v>
      </c>
      <c r="G42" s="176">
        <f t="shared" si="7"/>
        <v>0</v>
      </c>
      <c r="H42" s="157">
        <v>0</v>
      </c>
      <c r="I42" s="156">
        <f t="shared" si="8"/>
        <v>0</v>
      </c>
      <c r="J42" s="157">
        <v>80.100000000000009</v>
      </c>
      <c r="K42" s="156">
        <f t="shared" si="9"/>
        <v>160.19999999999999</v>
      </c>
      <c r="L42" s="156">
        <v>21</v>
      </c>
      <c r="M42" s="156">
        <f t="shared" si="10"/>
        <v>0</v>
      </c>
      <c r="N42" s="156">
        <v>0</v>
      </c>
      <c r="O42" s="156">
        <f t="shared" si="11"/>
        <v>0</v>
      </c>
      <c r="P42" s="156">
        <v>0</v>
      </c>
      <c r="Q42" s="156">
        <f t="shared" si="12"/>
        <v>0</v>
      </c>
      <c r="R42" s="156"/>
      <c r="S42" s="156" t="s">
        <v>95</v>
      </c>
      <c r="T42" s="156" t="s">
        <v>95</v>
      </c>
      <c r="U42" s="156">
        <v>0.17400000000000002</v>
      </c>
      <c r="V42" s="156">
        <f t="shared" si="13"/>
        <v>0.35</v>
      </c>
      <c r="W42" s="156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135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71">
        <v>32</v>
      </c>
      <c r="B43" s="172" t="s">
        <v>165</v>
      </c>
      <c r="C43" s="179" t="s">
        <v>166</v>
      </c>
      <c r="D43" s="173" t="s">
        <v>162</v>
      </c>
      <c r="E43" s="174">
        <v>8</v>
      </c>
      <c r="F43" s="175">
        <v>0</v>
      </c>
      <c r="G43" s="176">
        <f t="shared" si="7"/>
        <v>0</v>
      </c>
      <c r="H43" s="157">
        <v>0</v>
      </c>
      <c r="I43" s="156">
        <f t="shared" si="8"/>
        <v>0</v>
      </c>
      <c r="J43" s="157">
        <v>119.5</v>
      </c>
      <c r="K43" s="156">
        <f t="shared" si="9"/>
        <v>956</v>
      </c>
      <c r="L43" s="156">
        <v>21</v>
      </c>
      <c r="M43" s="156">
        <f t="shared" si="10"/>
        <v>0</v>
      </c>
      <c r="N43" s="156">
        <v>0</v>
      </c>
      <c r="O43" s="156">
        <f t="shared" si="11"/>
        <v>0</v>
      </c>
      <c r="P43" s="156">
        <v>0</v>
      </c>
      <c r="Q43" s="156">
        <f t="shared" si="12"/>
        <v>0</v>
      </c>
      <c r="R43" s="156"/>
      <c r="S43" s="156" t="s">
        <v>95</v>
      </c>
      <c r="T43" s="156" t="s">
        <v>95</v>
      </c>
      <c r="U43" s="156">
        <v>0.25900000000000001</v>
      </c>
      <c r="V43" s="156">
        <f t="shared" si="13"/>
        <v>2.0699999999999998</v>
      </c>
      <c r="W43" s="156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135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71">
        <v>33</v>
      </c>
      <c r="B44" s="172" t="s">
        <v>167</v>
      </c>
      <c r="C44" s="179" t="s">
        <v>168</v>
      </c>
      <c r="D44" s="173" t="s">
        <v>162</v>
      </c>
      <c r="E44" s="174">
        <v>3</v>
      </c>
      <c r="F44" s="175">
        <v>0</v>
      </c>
      <c r="G44" s="176">
        <f t="shared" si="7"/>
        <v>0</v>
      </c>
      <c r="H44" s="157">
        <v>1051.5800000000002</v>
      </c>
      <c r="I44" s="156">
        <f t="shared" si="8"/>
        <v>3154.74</v>
      </c>
      <c r="J44" s="157">
        <v>55.42</v>
      </c>
      <c r="K44" s="156">
        <f t="shared" si="9"/>
        <v>166.26</v>
      </c>
      <c r="L44" s="156">
        <v>21</v>
      </c>
      <c r="M44" s="156">
        <f t="shared" si="10"/>
        <v>0</v>
      </c>
      <c r="N44" s="156">
        <v>0</v>
      </c>
      <c r="O44" s="156">
        <f t="shared" si="11"/>
        <v>0</v>
      </c>
      <c r="P44" s="156">
        <v>0</v>
      </c>
      <c r="Q44" s="156">
        <f t="shared" si="12"/>
        <v>0</v>
      </c>
      <c r="R44" s="156"/>
      <c r="S44" s="156" t="s">
        <v>95</v>
      </c>
      <c r="T44" s="156" t="s">
        <v>95</v>
      </c>
      <c r="U44" s="156">
        <v>0.13300000000000001</v>
      </c>
      <c r="V44" s="156">
        <f t="shared" si="13"/>
        <v>0.4</v>
      </c>
      <c r="W44" s="156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135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2.5" outlineLevel="1" x14ac:dyDescent="0.2">
      <c r="A45" s="171">
        <v>34</v>
      </c>
      <c r="B45" s="172" t="s">
        <v>169</v>
      </c>
      <c r="C45" s="179" t="s">
        <v>170</v>
      </c>
      <c r="D45" s="173" t="s">
        <v>162</v>
      </c>
      <c r="E45" s="174">
        <v>1</v>
      </c>
      <c r="F45" s="175">
        <v>0</v>
      </c>
      <c r="G45" s="176">
        <f t="shared" si="7"/>
        <v>0</v>
      </c>
      <c r="H45" s="157">
        <v>517.23</v>
      </c>
      <c r="I45" s="156">
        <f t="shared" si="8"/>
        <v>517.23</v>
      </c>
      <c r="J45" s="157">
        <v>138.77000000000001</v>
      </c>
      <c r="K45" s="156">
        <f t="shared" si="9"/>
        <v>138.77000000000001</v>
      </c>
      <c r="L45" s="156">
        <v>21</v>
      </c>
      <c r="M45" s="156">
        <f t="shared" si="10"/>
        <v>0</v>
      </c>
      <c r="N45" s="156">
        <v>0</v>
      </c>
      <c r="O45" s="156">
        <f t="shared" si="11"/>
        <v>0</v>
      </c>
      <c r="P45" s="156">
        <v>0</v>
      </c>
      <c r="Q45" s="156">
        <f t="shared" si="12"/>
        <v>0</v>
      </c>
      <c r="R45" s="156"/>
      <c r="S45" s="156" t="s">
        <v>95</v>
      </c>
      <c r="T45" s="156" t="s">
        <v>95</v>
      </c>
      <c r="U45" s="156">
        <v>0.33300000000000002</v>
      </c>
      <c r="V45" s="156">
        <f t="shared" si="13"/>
        <v>0.33</v>
      </c>
      <c r="W45" s="156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135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71">
        <v>35</v>
      </c>
      <c r="B46" s="172" t="s">
        <v>171</v>
      </c>
      <c r="C46" s="179" t="s">
        <v>172</v>
      </c>
      <c r="D46" s="173" t="s">
        <v>94</v>
      </c>
      <c r="E46" s="174">
        <v>92.5</v>
      </c>
      <c r="F46" s="175">
        <v>0</v>
      </c>
      <c r="G46" s="176">
        <f t="shared" si="7"/>
        <v>0</v>
      </c>
      <c r="H46" s="157">
        <v>0</v>
      </c>
      <c r="I46" s="156">
        <f t="shared" si="8"/>
        <v>0</v>
      </c>
      <c r="J46" s="157">
        <v>27.200000000000003</v>
      </c>
      <c r="K46" s="156">
        <f t="shared" si="9"/>
        <v>2516</v>
      </c>
      <c r="L46" s="156">
        <v>21</v>
      </c>
      <c r="M46" s="156">
        <f t="shared" si="10"/>
        <v>0</v>
      </c>
      <c r="N46" s="156">
        <v>0</v>
      </c>
      <c r="O46" s="156">
        <f t="shared" si="11"/>
        <v>0</v>
      </c>
      <c r="P46" s="156">
        <v>0</v>
      </c>
      <c r="Q46" s="156">
        <f t="shared" si="12"/>
        <v>0</v>
      </c>
      <c r="R46" s="156"/>
      <c r="S46" s="156" t="s">
        <v>95</v>
      </c>
      <c r="T46" s="156" t="s">
        <v>95</v>
      </c>
      <c r="U46" s="156">
        <v>5.9000000000000004E-2</v>
      </c>
      <c r="V46" s="156">
        <f t="shared" si="13"/>
        <v>5.46</v>
      </c>
      <c r="W46" s="156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135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71">
        <v>36</v>
      </c>
      <c r="B47" s="172" t="s">
        <v>173</v>
      </c>
      <c r="C47" s="179" t="s">
        <v>174</v>
      </c>
      <c r="D47" s="173" t="s">
        <v>94</v>
      </c>
      <c r="E47" s="174">
        <v>135</v>
      </c>
      <c r="F47" s="175">
        <v>0</v>
      </c>
      <c r="G47" s="176">
        <f t="shared" si="7"/>
        <v>0</v>
      </c>
      <c r="H47" s="157">
        <v>2.3600000000000003</v>
      </c>
      <c r="I47" s="156">
        <f t="shared" si="8"/>
        <v>318.60000000000002</v>
      </c>
      <c r="J47" s="157">
        <v>27.14</v>
      </c>
      <c r="K47" s="156">
        <f t="shared" si="9"/>
        <v>3663.9</v>
      </c>
      <c r="L47" s="156">
        <v>21</v>
      </c>
      <c r="M47" s="156">
        <f t="shared" si="10"/>
        <v>0</v>
      </c>
      <c r="N47" s="156">
        <v>0</v>
      </c>
      <c r="O47" s="156">
        <f t="shared" si="11"/>
        <v>0</v>
      </c>
      <c r="P47" s="156">
        <v>0</v>
      </c>
      <c r="Q47" s="156">
        <f t="shared" si="12"/>
        <v>0</v>
      </c>
      <c r="R47" s="156"/>
      <c r="S47" s="156" t="s">
        <v>95</v>
      </c>
      <c r="T47" s="156" t="s">
        <v>95</v>
      </c>
      <c r="U47" s="156">
        <v>5.9000000000000004E-2</v>
      </c>
      <c r="V47" s="156">
        <f t="shared" si="13"/>
        <v>7.97</v>
      </c>
      <c r="W47" s="156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135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1">
        <v>37</v>
      </c>
      <c r="B48" s="172" t="s">
        <v>175</v>
      </c>
      <c r="C48" s="179" t="s">
        <v>176</v>
      </c>
      <c r="D48" s="173" t="s">
        <v>177</v>
      </c>
      <c r="E48" s="174">
        <v>10</v>
      </c>
      <c r="F48" s="175">
        <v>0</v>
      </c>
      <c r="G48" s="176">
        <f t="shared" si="7"/>
        <v>0</v>
      </c>
      <c r="H48" s="157">
        <v>0</v>
      </c>
      <c r="I48" s="156">
        <f t="shared" si="8"/>
        <v>0</v>
      </c>
      <c r="J48" s="157">
        <v>480</v>
      </c>
      <c r="K48" s="156">
        <f t="shared" si="9"/>
        <v>4800</v>
      </c>
      <c r="L48" s="156">
        <v>21</v>
      </c>
      <c r="M48" s="156">
        <f t="shared" si="10"/>
        <v>0</v>
      </c>
      <c r="N48" s="156">
        <v>0</v>
      </c>
      <c r="O48" s="156">
        <f t="shared" si="11"/>
        <v>0</v>
      </c>
      <c r="P48" s="156">
        <v>0</v>
      </c>
      <c r="Q48" s="156">
        <f t="shared" si="12"/>
        <v>0</v>
      </c>
      <c r="R48" s="156"/>
      <c r="S48" s="156" t="s">
        <v>120</v>
      </c>
      <c r="T48" s="156" t="s">
        <v>121</v>
      </c>
      <c r="U48" s="156">
        <v>0</v>
      </c>
      <c r="V48" s="156">
        <f t="shared" si="13"/>
        <v>0</v>
      </c>
      <c r="W48" s="156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135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71">
        <v>38</v>
      </c>
      <c r="B49" s="172" t="s">
        <v>178</v>
      </c>
      <c r="C49" s="179" t="s">
        <v>179</v>
      </c>
      <c r="D49" s="173" t="s">
        <v>180</v>
      </c>
      <c r="E49" s="174">
        <v>2</v>
      </c>
      <c r="F49" s="175">
        <v>0</v>
      </c>
      <c r="G49" s="176">
        <f t="shared" si="7"/>
        <v>0</v>
      </c>
      <c r="H49" s="157">
        <v>900</v>
      </c>
      <c r="I49" s="156">
        <f t="shared" si="8"/>
        <v>1800</v>
      </c>
      <c r="J49" s="157">
        <v>0</v>
      </c>
      <c r="K49" s="156">
        <f t="shared" si="9"/>
        <v>0</v>
      </c>
      <c r="L49" s="156">
        <v>21</v>
      </c>
      <c r="M49" s="156">
        <f t="shared" si="10"/>
        <v>0</v>
      </c>
      <c r="N49" s="156">
        <v>0</v>
      </c>
      <c r="O49" s="156">
        <f t="shared" si="11"/>
        <v>0</v>
      </c>
      <c r="P49" s="156">
        <v>0</v>
      </c>
      <c r="Q49" s="156">
        <f t="shared" si="12"/>
        <v>0</v>
      </c>
      <c r="R49" s="156"/>
      <c r="S49" s="156" t="s">
        <v>120</v>
      </c>
      <c r="T49" s="156" t="s">
        <v>121</v>
      </c>
      <c r="U49" s="156">
        <v>0</v>
      </c>
      <c r="V49" s="156">
        <f t="shared" si="13"/>
        <v>0</v>
      </c>
      <c r="W49" s="156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122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71">
        <v>39</v>
      </c>
      <c r="B50" s="172" t="s">
        <v>181</v>
      </c>
      <c r="C50" s="179" t="s">
        <v>182</v>
      </c>
      <c r="D50" s="173" t="s">
        <v>180</v>
      </c>
      <c r="E50" s="174">
        <v>2</v>
      </c>
      <c r="F50" s="175">
        <v>0</v>
      </c>
      <c r="G50" s="176">
        <f t="shared" si="7"/>
        <v>0</v>
      </c>
      <c r="H50" s="157">
        <v>882</v>
      </c>
      <c r="I50" s="156">
        <f t="shared" si="8"/>
        <v>1764</v>
      </c>
      <c r="J50" s="157">
        <v>0</v>
      </c>
      <c r="K50" s="156">
        <f t="shared" si="9"/>
        <v>0</v>
      </c>
      <c r="L50" s="156">
        <v>21</v>
      </c>
      <c r="M50" s="156">
        <f t="shared" si="10"/>
        <v>0</v>
      </c>
      <c r="N50" s="156">
        <v>0</v>
      </c>
      <c r="O50" s="156">
        <f t="shared" si="11"/>
        <v>0</v>
      </c>
      <c r="P50" s="156">
        <v>0</v>
      </c>
      <c r="Q50" s="156">
        <f t="shared" si="12"/>
        <v>0</v>
      </c>
      <c r="R50" s="156"/>
      <c r="S50" s="156" t="s">
        <v>120</v>
      </c>
      <c r="T50" s="156" t="s">
        <v>121</v>
      </c>
      <c r="U50" s="156">
        <v>0</v>
      </c>
      <c r="V50" s="156">
        <f t="shared" si="13"/>
        <v>0</v>
      </c>
      <c r="W50" s="156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122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71">
        <v>40</v>
      </c>
      <c r="B51" s="172" t="s">
        <v>183</v>
      </c>
      <c r="C51" s="179" t="s">
        <v>184</v>
      </c>
      <c r="D51" s="173" t="s">
        <v>180</v>
      </c>
      <c r="E51" s="174">
        <v>1</v>
      </c>
      <c r="F51" s="175">
        <v>0</v>
      </c>
      <c r="G51" s="176">
        <f t="shared" si="7"/>
        <v>0</v>
      </c>
      <c r="H51" s="157">
        <v>2760</v>
      </c>
      <c r="I51" s="156">
        <f t="shared" si="8"/>
        <v>2760</v>
      </c>
      <c r="J51" s="157">
        <v>0</v>
      </c>
      <c r="K51" s="156">
        <f t="shared" si="9"/>
        <v>0</v>
      </c>
      <c r="L51" s="156">
        <v>21</v>
      </c>
      <c r="M51" s="156">
        <f t="shared" si="10"/>
        <v>0</v>
      </c>
      <c r="N51" s="156">
        <v>0</v>
      </c>
      <c r="O51" s="156">
        <f t="shared" si="11"/>
        <v>0</v>
      </c>
      <c r="P51" s="156">
        <v>0</v>
      </c>
      <c r="Q51" s="156">
        <f t="shared" si="12"/>
        <v>0</v>
      </c>
      <c r="R51" s="156"/>
      <c r="S51" s="156" t="s">
        <v>120</v>
      </c>
      <c r="T51" s="156" t="s">
        <v>121</v>
      </c>
      <c r="U51" s="156">
        <v>0</v>
      </c>
      <c r="V51" s="156">
        <f t="shared" si="13"/>
        <v>0</v>
      </c>
      <c r="W51" s="156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122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1">
        <v>41</v>
      </c>
      <c r="B52" s="172" t="s">
        <v>185</v>
      </c>
      <c r="C52" s="179" t="s">
        <v>186</v>
      </c>
      <c r="D52" s="173" t="s">
        <v>162</v>
      </c>
      <c r="E52" s="174">
        <v>4</v>
      </c>
      <c r="F52" s="175">
        <v>0</v>
      </c>
      <c r="G52" s="176">
        <f t="shared" si="7"/>
        <v>0</v>
      </c>
      <c r="H52" s="157">
        <v>540</v>
      </c>
      <c r="I52" s="156">
        <f t="shared" si="8"/>
        <v>2160</v>
      </c>
      <c r="J52" s="157">
        <v>0</v>
      </c>
      <c r="K52" s="156">
        <f t="shared" si="9"/>
        <v>0</v>
      </c>
      <c r="L52" s="156">
        <v>21</v>
      </c>
      <c r="M52" s="156">
        <f t="shared" si="10"/>
        <v>0</v>
      </c>
      <c r="N52" s="156">
        <v>0</v>
      </c>
      <c r="O52" s="156">
        <f t="shared" si="11"/>
        <v>0</v>
      </c>
      <c r="P52" s="156">
        <v>0</v>
      </c>
      <c r="Q52" s="156">
        <f t="shared" si="12"/>
        <v>0</v>
      </c>
      <c r="R52" s="156"/>
      <c r="S52" s="156" t="s">
        <v>120</v>
      </c>
      <c r="T52" s="156" t="s">
        <v>121</v>
      </c>
      <c r="U52" s="156">
        <v>0</v>
      </c>
      <c r="V52" s="156">
        <f t="shared" si="13"/>
        <v>0</v>
      </c>
      <c r="W52" s="156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122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22.5" outlineLevel="1" x14ac:dyDescent="0.2">
      <c r="A53" s="171">
        <v>42</v>
      </c>
      <c r="B53" s="172" t="s">
        <v>187</v>
      </c>
      <c r="C53" s="179" t="s">
        <v>188</v>
      </c>
      <c r="D53" s="173" t="s">
        <v>180</v>
      </c>
      <c r="E53" s="174">
        <v>2</v>
      </c>
      <c r="F53" s="175">
        <v>0</v>
      </c>
      <c r="G53" s="176">
        <f t="shared" si="7"/>
        <v>0</v>
      </c>
      <c r="H53" s="157">
        <v>2040</v>
      </c>
      <c r="I53" s="156">
        <f t="shared" si="8"/>
        <v>4080</v>
      </c>
      <c r="J53" s="157">
        <v>0</v>
      </c>
      <c r="K53" s="156">
        <f t="shared" si="9"/>
        <v>0</v>
      </c>
      <c r="L53" s="156">
        <v>21</v>
      </c>
      <c r="M53" s="156">
        <f t="shared" si="10"/>
        <v>0</v>
      </c>
      <c r="N53" s="156">
        <v>0</v>
      </c>
      <c r="O53" s="156">
        <f t="shared" si="11"/>
        <v>0</v>
      </c>
      <c r="P53" s="156">
        <v>0</v>
      </c>
      <c r="Q53" s="156">
        <f t="shared" si="12"/>
        <v>0</v>
      </c>
      <c r="R53" s="156"/>
      <c r="S53" s="156" t="s">
        <v>120</v>
      </c>
      <c r="T53" s="156" t="s">
        <v>121</v>
      </c>
      <c r="U53" s="156">
        <v>0</v>
      </c>
      <c r="V53" s="156">
        <f t="shared" si="13"/>
        <v>0</v>
      </c>
      <c r="W53" s="156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122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2.5" outlineLevel="1" x14ac:dyDescent="0.2">
      <c r="A54" s="171">
        <v>43</v>
      </c>
      <c r="B54" s="172" t="s">
        <v>189</v>
      </c>
      <c r="C54" s="179" t="s">
        <v>190</v>
      </c>
      <c r="D54" s="173" t="s">
        <v>191</v>
      </c>
      <c r="E54" s="174">
        <v>2</v>
      </c>
      <c r="F54" s="175">
        <v>0</v>
      </c>
      <c r="G54" s="176">
        <f t="shared" si="7"/>
        <v>0</v>
      </c>
      <c r="H54" s="157">
        <v>300</v>
      </c>
      <c r="I54" s="156">
        <f t="shared" si="8"/>
        <v>600</v>
      </c>
      <c r="J54" s="157">
        <v>0</v>
      </c>
      <c r="K54" s="156">
        <f t="shared" si="9"/>
        <v>0</v>
      </c>
      <c r="L54" s="156">
        <v>21</v>
      </c>
      <c r="M54" s="156">
        <f t="shared" si="10"/>
        <v>0</v>
      </c>
      <c r="N54" s="156">
        <v>0</v>
      </c>
      <c r="O54" s="156">
        <f t="shared" si="11"/>
        <v>0</v>
      </c>
      <c r="P54" s="156">
        <v>0</v>
      </c>
      <c r="Q54" s="156">
        <f t="shared" si="12"/>
        <v>0</v>
      </c>
      <c r="R54" s="156"/>
      <c r="S54" s="156" t="s">
        <v>120</v>
      </c>
      <c r="T54" s="156" t="s">
        <v>121</v>
      </c>
      <c r="U54" s="156">
        <v>0</v>
      </c>
      <c r="V54" s="156">
        <f t="shared" si="13"/>
        <v>0</v>
      </c>
      <c r="W54" s="156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122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ht="22.5" outlineLevel="1" x14ac:dyDescent="0.2">
      <c r="A55" s="171">
        <v>44</v>
      </c>
      <c r="B55" s="172" t="s">
        <v>192</v>
      </c>
      <c r="C55" s="179" t="s">
        <v>193</v>
      </c>
      <c r="D55" s="173" t="s">
        <v>180</v>
      </c>
      <c r="E55" s="174">
        <v>1</v>
      </c>
      <c r="F55" s="175">
        <v>0</v>
      </c>
      <c r="G55" s="176">
        <f t="shared" si="7"/>
        <v>0</v>
      </c>
      <c r="H55" s="157">
        <v>24000</v>
      </c>
      <c r="I55" s="156">
        <f t="shared" si="8"/>
        <v>24000</v>
      </c>
      <c r="J55" s="157">
        <v>0</v>
      </c>
      <c r="K55" s="156">
        <f t="shared" si="9"/>
        <v>0</v>
      </c>
      <c r="L55" s="156">
        <v>21</v>
      </c>
      <c r="M55" s="156">
        <f t="shared" si="10"/>
        <v>0</v>
      </c>
      <c r="N55" s="156">
        <v>0</v>
      </c>
      <c r="O55" s="156">
        <f t="shared" si="11"/>
        <v>0</v>
      </c>
      <c r="P55" s="156">
        <v>0</v>
      </c>
      <c r="Q55" s="156">
        <f t="shared" si="12"/>
        <v>0</v>
      </c>
      <c r="R55" s="156"/>
      <c r="S55" s="156" t="s">
        <v>120</v>
      </c>
      <c r="T55" s="156" t="s">
        <v>121</v>
      </c>
      <c r="U55" s="156">
        <v>0</v>
      </c>
      <c r="V55" s="156">
        <f t="shared" si="13"/>
        <v>0</v>
      </c>
      <c r="W55" s="156"/>
      <c r="X55" s="149"/>
      <c r="Y55" s="149"/>
      <c r="Z55" s="149"/>
      <c r="AA55" s="149"/>
      <c r="AB55" s="149"/>
      <c r="AC55" s="149"/>
      <c r="AD55" s="149"/>
      <c r="AE55" s="149"/>
      <c r="AF55" s="149"/>
      <c r="AG55" s="149" t="s">
        <v>122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71">
        <v>45</v>
      </c>
      <c r="B56" s="172" t="s">
        <v>194</v>
      </c>
      <c r="C56" s="179" t="s">
        <v>195</v>
      </c>
      <c r="D56" s="173" t="s">
        <v>191</v>
      </c>
      <c r="E56" s="174">
        <v>8</v>
      </c>
      <c r="F56" s="175">
        <v>0</v>
      </c>
      <c r="G56" s="176">
        <f t="shared" si="7"/>
        <v>0</v>
      </c>
      <c r="H56" s="157">
        <v>3000</v>
      </c>
      <c r="I56" s="156">
        <f t="shared" si="8"/>
        <v>24000</v>
      </c>
      <c r="J56" s="157">
        <v>0</v>
      </c>
      <c r="K56" s="156">
        <f t="shared" si="9"/>
        <v>0</v>
      </c>
      <c r="L56" s="156">
        <v>21</v>
      </c>
      <c r="M56" s="156">
        <f t="shared" si="10"/>
        <v>0</v>
      </c>
      <c r="N56" s="156">
        <v>0</v>
      </c>
      <c r="O56" s="156">
        <f t="shared" si="11"/>
        <v>0</v>
      </c>
      <c r="P56" s="156">
        <v>0</v>
      </c>
      <c r="Q56" s="156">
        <f t="shared" si="12"/>
        <v>0</v>
      </c>
      <c r="R56" s="156"/>
      <c r="S56" s="156" t="s">
        <v>120</v>
      </c>
      <c r="T56" s="156" t="s">
        <v>121</v>
      </c>
      <c r="U56" s="156">
        <v>0</v>
      </c>
      <c r="V56" s="156">
        <f t="shared" si="13"/>
        <v>0</v>
      </c>
      <c r="W56" s="156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122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ht="22.5" outlineLevel="1" x14ac:dyDescent="0.2">
      <c r="A57" s="171">
        <v>46</v>
      </c>
      <c r="B57" s="172" t="s">
        <v>196</v>
      </c>
      <c r="C57" s="179" t="s">
        <v>197</v>
      </c>
      <c r="D57" s="173" t="s">
        <v>180</v>
      </c>
      <c r="E57" s="174">
        <v>1</v>
      </c>
      <c r="F57" s="175">
        <v>0</v>
      </c>
      <c r="G57" s="176">
        <f t="shared" si="7"/>
        <v>0</v>
      </c>
      <c r="H57" s="157">
        <v>10200</v>
      </c>
      <c r="I57" s="156">
        <f t="shared" si="8"/>
        <v>10200</v>
      </c>
      <c r="J57" s="157">
        <v>0</v>
      </c>
      <c r="K57" s="156">
        <f t="shared" si="9"/>
        <v>0</v>
      </c>
      <c r="L57" s="156">
        <v>21</v>
      </c>
      <c r="M57" s="156">
        <f t="shared" si="10"/>
        <v>0</v>
      </c>
      <c r="N57" s="156">
        <v>0</v>
      </c>
      <c r="O57" s="156">
        <f t="shared" si="11"/>
        <v>0</v>
      </c>
      <c r="P57" s="156">
        <v>0</v>
      </c>
      <c r="Q57" s="156">
        <f t="shared" si="12"/>
        <v>0</v>
      </c>
      <c r="R57" s="156"/>
      <c r="S57" s="156" t="s">
        <v>120</v>
      </c>
      <c r="T57" s="156" t="s">
        <v>121</v>
      </c>
      <c r="U57" s="156">
        <v>0</v>
      </c>
      <c r="V57" s="156">
        <f t="shared" si="13"/>
        <v>0</v>
      </c>
      <c r="W57" s="156"/>
      <c r="X57" s="149"/>
      <c r="Y57" s="149"/>
      <c r="Z57" s="149"/>
      <c r="AA57" s="149"/>
      <c r="AB57" s="149"/>
      <c r="AC57" s="149"/>
      <c r="AD57" s="149"/>
      <c r="AE57" s="149"/>
      <c r="AF57" s="149"/>
      <c r="AG57" s="149" t="s">
        <v>122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22.5" outlineLevel="1" x14ac:dyDescent="0.2">
      <c r="A58" s="171">
        <v>47</v>
      </c>
      <c r="B58" s="172" t="s">
        <v>198</v>
      </c>
      <c r="C58" s="179" t="s">
        <v>199</v>
      </c>
      <c r="D58" s="173" t="s">
        <v>180</v>
      </c>
      <c r="E58" s="174">
        <v>1</v>
      </c>
      <c r="F58" s="175">
        <v>0</v>
      </c>
      <c r="G58" s="176">
        <f t="shared" si="7"/>
        <v>0</v>
      </c>
      <c r="H58" s="157">
        <v>12360</v>
      </c>
      <c r="I58" s="156">
        <f t="shared" si="8"/>
        <v>12360</v>
      </c>
      <c r="J58" s="157">
        <v>0</v>
      </c>
      <c r="K58" s="156">
        <f t="shared" si="9"/>
        <v>0</v>
      </c>
      <c r="L58" s="156">
        <v>21</v>
      </c>
      <c r="M58" s="156">
        <f t="shared" si="10"/>
        <v>0</v>
      </c>
      <c r="N58" s="156">
        <v>0</v>
      </c>
      <c r="O58" s="156">
        <f t="shared" si="11"/>
        <v>0</v>
      </c>
      <c r="P58" s="156">
        <v>0</v>
      </c>
      <c r="Q58" s="156">
        <f t="shared" si="12"/>
        <v>0</v>
      </c>
      <c r="R58" s="156"/>
      <c r="S58" s="156" t="s">
        <v>120</v>
      </c>
      <c r="T58" s="156" t="s">
        <v>121</v>
      </c>
      <c r="U58" s="156">
        <v>0</v>
      </c>
      <c r="V58" s="156">
        <f t="shared" si="13"/>
        <v>0</v>
      </c>
      <c r="W58" s="156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122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outlineLevel="1" x14ac:dyDescent="0.2">
      <c r="A59" s="171">
        <v>48</v>
      </c>
      <c r="B59" s="172" t="s">
        <v>200</v>
      </c>
      <c r="C59" s="179" t="s">
        <v>201</v>
      </c>
      <c r="D59" s="173" t="s">
        <v>94</v>
      </c>
      <c r="E59" s="174">
        <v>6</v>
      </c>
      <c r="F59" s="175">
        <v>0</v>
      </c>
      <c r="G59" s="176">
        <f t="shared" si="7"/>
        <v>0</v>
      </c>
      <c r="H59" s="157">
        <v>360</v>
      </c>
      <c r="I59" s="156">
        <f t="shared" si="8"/>
        <v>2160</v>
      </c>
      <c r="J59" s="157">
        <v>0</v>
      </c>
      <c r="K59" s="156">
        <f t="shared" si="9"/>
        <v>0</v>
      </c>
      <c r="L59" s="156">
        <v>21</v>
      </c>
      <c r="M59" s="156">
        <f t="shared" si="10"/>
        <v>0</v>
      </c>
      <c r="N59" s="156">
        <v>0</v>
      </c>
      <c r="O59" s="156">
        <f t="shared" si="11"/>
        <v>0</v>
      </c>
      <c r="P59" s="156">
        <v>0</v>
      </c>
      <c r="Q59" s="156">
        <f t="shared" si="12"/>
        <v>0</v>
      </c>
      <c r="R59" s="156"/>
      <c r="S59" s="156" t="s">
        <v>120</v>
      </c>
      <c r="T59" s="156" t="s">
        <v>121</v>
      </c>
      <c r="U59" s="156">
        <v>0</v>
      </c>
      <c r="V59" s="156">
        <f t="shared" si="13"/>
        <v>0</v>
      </c>
      <c r="W59" s="156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122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71">
        <v>49</v>
      </c>
      <c r="B60" s="172" t="s">
        <v>202</v>
      </c>
      <c r="C60" s="179" t="s">
        <v>203</v>
      </c>
      <c r="D60" s="173" t="s">
        <v>0</v>
      </c>
      <c r="E60" s="174">
        <v>1997.6825000000001</v>
      </c>
      <c r="F60" s="175">
        <v>0</v>
      </c>
      <c r="G60" s="176">
        <f t="shared" si="7"/>
        <v>0</v>
      </c>
      <c r="H60" s="157">
        <v>0</v>
      </c>
      <c r="I60" s="156">
        <f t="shared" si="8"/>
        <v>0</v>
      </c>
      <c r="J60" s="157">
        <v>1.7000000000000002</v>
      </c>
      <c r="K60" s="156">
        <f t="shared" si="9"/>
        <v>3396.06</v>
      </c>
      <c r="L60" s="156">
        <v>21</v>
      </c>
      <c r="M60" s="156">
        <f t="shared" si="10"/>
        <v>0</v>
      </c>
      <c r="N60" s="156">
        <v>0</v>
      </c>
      <c r="O60" s="156">
        <f t="shared" si="11"/>
        <v>0</v>
      </c>
      <c r="P60" s="156">
        <v>0</v>
      </c>
      <c r="Q60" s="156">
        <f t="shared" si="12"/>
        <v>0</v>
      </c>
      <c r="R60" s="156"/>
      <c r="S60" s="156" t="s">
        <v>95</v>
      </c>
      <c r="T60" s="156" t="s">
        <v>95</v>
      </c>
      <c r="U60" s="156">
        <v>0</v>
      </c>
      <c r="V60" s="156">
        <f t="shared" si="13"/>
        <v>0</v>
      </c>
      <c r="W60" s="156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135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x14ac:dyDescent="0.2">
      <c r="A61" s="159" t="s">
        <v>90</v>
      </c>
      <c r="B61" s="160" t="s">
        <v>60</v>
      </c>
      <c r="C61" s="178" t="s">
        <v>61</v>
      </c>
      <c r="D61" s="161"/>
      <c r="E61" s="162"/>
      <c r="F61" s="163"/>
      <c r="G61" s="164">
        <f>SUMIF(AG62:AG81,"&lt;&gt;NOR",G62:G81)</f>
        <v>0</v>
      </c>
      <c r="H61" s="158"/>
      <c r="I61" s="158">
        <f>SUM(I62:I81)</f>
        <v>36330.44</v>
      </c>
      <c r="J61" s="158"/>
      <c r="K61" s="158">
        <f>SUM(K62:K81)</f>
        <v>101479.90000000001</v>
      </c>
      <c r="L61" s="158"/>
      <c r="M61" s="158">
        <f>SUM(M62:M81)</f>
        <v>0</v>
      </c>
      <c r="N61" s="158"/>
      <c r="O61" s="158">
        <f>SUM(O62:O81)</f>
        <v>0</v>
      </c>
      <c r="P61" s="158"/>
      <c r="Q61" s="158">
        <f>SUM(Q62:Q81)</f>
        <v>0</v>
      </c>
      <c r="R61" s="158"/>
      <c r="S61" s="158"/>
      <c r="T61" s="158"/>
      <c r="U61" s="158"/>
      <c r="V61" s="158">
        <f>SUM(V62:V81)</f>
        <v>27.61</v>
      </c>
      <c r="W61" s="158"/>
      <c r="AG61" t="s">
        <v>91</v>
      </c>
    </row>
    <row r="62" spans="1:60" outlineLevel="1" x14ac:dyDescent="0.2">
      <c r="A62" s="171">
        <v>50</v>
      </c>
      <c r="B62" s="172" t="s">
        <v>204</v>
      </c>
      <c r="C62" s="179" t="s">
        <v>205</v>
      </c>
      <c r="D62" s="173" t="s">
        <v>94</v>
      </c>
      <c r="E62" s="174">
        <v>105</v>
      </c>
      <c r="F62" s="175">
        <v>0</v>
      </c>
      <c r="G62" s="176">
        <f t="shared" ref="G62:G81" si="14">ROUND(E62*F62,2)</f>
        <v>0</v>
      </c>
      <c r="H62" s="157">
        <v>0</v>
      </c>
      <c r="I62" s="156">
        <f t="shared" ref="I62:I81" si="15">ROUND(E62*H62,2)</f>
        <v>0</v>
      </c>
      <c r="J62" s="157">
        <v>260</v>
      </c>
      <c r="K62" s="156">
        <f t="shared" ref="K62:K81" si="16">ROUND(E62*J62,2)</f>
        <v>27300</v>
      </c>
      <c r="L62" s="156">
        <v>21</v>
      </c>
      <c r="M62" s="156">
        <f t="shared" ref="M62:M81" si="17">G62*(1+L62/100)</f>
        <v>0</v>
      </c>
      <c r="N62" s="156">
        <v>0</v>
      </c>
      <c r="O62" s="156">
        <f t="shared" ref="O62:O81" si="18">ROUND(E62*N62,2)</f>
        <v>0</v>
      </c>
      <c r="P62" s="156">
        <v>0</v>
      </c>
      <c r="Q62" s="156">
        <f t="shared" ref="Q62:Q81" si="19">ROUND(E62*P62,2)</f>
        <v>0</v>
      </c>
      <c r="R62" s="156"/>
      <c r="S62" s="156" t="s">
        <v>120</v>
      </c>
      <c r="T62" s="156" t="s">
        <v>121</v>
      </c>
      <c r="U62" s="156">
        <v>0</v>
      </c>
      <c r="V62" s="156">
        <f t="shared" ref="V62:V81" si="20">ROUND(E62*U62,2)</f>
        <v>0</v>
      </c>
      <c r="W62" s="156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135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71">
        <v>51</v>
      </c>
      <c r="B63" s="172" t="s">
        <v>206</v>
      </c>
      <c r="C63" s="179" t="s">
        <v>207</v>
      </c>
      <c r="D63" s="173" t="s">
        <v>94</v>
      </c>
      <c r="E63" s="174">
        <v>38</v>
      </c>
      <c r="F63" s="175">
        <v>0</v>
      </c>
      <c r="G63" s="176">
        <f t="shared" si="14"/>
        <v>0</v>
      </c>
      <c r="H63" s="157">
        <v>0</v>
      </c>
      <c r="I63" s="156">
        <f t="shared" si="15"/>
        <v>0</v>
      </c>
      <c r="J63" s="157">
        <v>442</v>
      </c>
      <c r="K63" s="156">
        <f t="shared" si="16"/>
        <v>16796</v>
      </c>
      <c r="L63" s="156">
        <v>21</v>
      </c>
      <c r="M63" s="156">
        <f t="shared" si="17"/>
        <v>0</v>
      </c>
      <c r="N63" s="156">
        <v>0</v>
      </c>
      <c r="O63" s="156">
        <f t="shared" si="18"/>
        <v>0</v>
      </c>
      <c r="P63" s="156">
        <v>0</v>
      </c>
      <c r="Q63" s="156">
        <f t="shared" si="19"/>
        <v>0</v>
      </c>
      <c r="R63" s="156"/>
      <c r="S63" s="156" t="s">
        <v>120</v>
      </c>
      <c r="T63" s="156" t="s">
        <v>121</v>
      </c>
      <c r="U63" s="156">
        <v>0</v>
      </c>
      <c r="V63" s="156">
        <f t="shared" si="20"/>
        <v>0</v>
      </c>
      <c r="W63" s="156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135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71">
        <v>52</v>
      </c>
      <c r="B64" s="172" t="s">
        <v>208</v>
      </c>
      <c r="C64" s="179" t="s">
        <v>209</v>
      </c>
      <c r="D64" s="173" t="s">
        <v>94</v>
      </c>
      <c r="E64" s="174">
        <v>45</v>
      </c>
      <c r="F64" s="175">
        <v>0</v>
      </c>
      <c r="G64" s="176">
        <f t="shared" si="14"/>
        <v>0</v>
      </c>
      <c r="H64" s="157">
        <v>0</v>
      </c>
      <c r="I64" s="156">
        <f t="shared" si="15"/>
        <v>0</v>
      </c>
      <c r="J64" s="157">
        <v>476</v>
      </c>
      <c r="K64" s="156">
        <f t="shared" si="16"/>
        <v>21420</v>
      </c>
      <c r="L64" s="156">
        <v>21</v>
      </c>
      <c r="M64" s="156">
        <f t="shared" si="17"/>
        <v>0</v>
      </c>
      <c r="N64" s="156">
        <v>0</v>
      </c>
      <c r="O64" s="156">
        <f t="shared" si="18"/>
        <v>0</v>
      </c>
      <c r="P64" s="156">
        <v>0</v>
      </c>
      <c r="Q64" s="156">
        <f t="shared" si="19"/>
        <v>0</v>
      </c>
      <c r="R64" s="156"/>
      <c r="S64" s="156" t="s">
        <v>120</v>
      </c>
      <c r="T64" s="156" t="s">
        <v>121</v>
      </c>
      <c r="U64" s="156">
        <v>0</v>
      </c>
      <c r="V64" s="156">
        <f t="shared" si="20"/>
        <v>0</v>
      </c>
      <c r="W64" s="156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135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71">
        <v>53</v>
      </c>
      <c r="B65" s="172" t="s">
        <v>210</v>
      </c>
      <c r="C65" s="179" t="s">
        <v>211</v>
      </c>
      <c r="D65" s="173" t="s">
        <v>94</v>
      </c>
      <c r="E65" s="174">
        <v>9</v>
      </c>
      <c r="F65" s="175">
        <v>0</v>
      </c>
      <c r="G65" s="176">
        <f t="shared" si="14"/>
        <v>0</v>
      </c>
      <c r="H65" s="157">
        <v>0</v>
      </c>
      <c r="I65" s="156">
        <f t="shared" si="15"/>
        <v>0</v>
      </c>
      <c r="J65" s="157">
        <v>697</v>
      </c>
      <c r="K65" s="156">
        <f t="shared" si="16"/>
        <v>6273</v>
      </c>
      <c r="L65" s="156">
        <v>21</v>
      </c>
      <c r="M65" s="156">
        <f t="shared" si="17"/>
        <v>0</v>
      </c>
      <c r="N65" s="156">
        <v>0</v>
      </c>
      <c r="O65" s="156">
        <f t="shared" si="18"/>
        <v>0</v>
      </c>
      <c r="P65" s="156">
        <v>0</v>
      </c>
      <c r="Q65" s="156">
        <f t="shared" si="19"/>
        <v>0</v>
      </c>
      <c r="R65" s="156"/>
      <c r="S65" s="156" t="s">
        <v>120</v>
      </c>
      <c r="T65" s="156" t="s">
        <v>121</v>
      </c>
      <c r="U65" s="156">
        <v>0</v>
      </c>
      <c r="V65" s="156">
        <f t="shared" si="20"/>
        <v>0</v>
      </c>
      <c r="W65" s="156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135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71">
        <v>54</v>
      </c>
      <c r="B66" s="172" t="s">
        <v>212</v>
      </c>
      <c r="C66" s="179" t="s">
        <v>213</v>
      </c>
      <c r="D66" s="173" t="s">
        <v>162</v>
      </c>
      <c r="E66" s="174">
        <v>24</v>
      </c>
      <c r="F66" s="175">
        <v>0</v>
      </c>
      <c r="G66" s="176">
        <f t="shared" si="14"/>
        <v>0</v>
      </c>
      <c r="H66" s="157">
        <v>101.88000000000001</v>
      </c>
      <c r="I66" s="156">
        <f t="shared" si="15"/>
        <v>2445.12</v>
      </c>
      <c r="J66" s="157">
        <v>107.12</v>
      </c>
      <c r="K66" s="156">
        <f t="shared" si="16"/>
        <v>2570.88</v>
      </c>
      <c r="L66" s="156">
        <v>21</v>
      </c>
      <c r="M66" s="156">
        <f t="shared" si="17"/>
        <v>0</v>
      </c>
      <c r="N66" s="156">
        <v>0</v>
      </c>
      <c r="O66" s="156">
        <f t="shared" si="18"/>
        <v>0</v>
      </c>
      <c r="P66" s="156">
        <v>0</v>
      </c>
      <c r="Q66" s="156">
        <f t="shared" si="19"/>
        <v>0</v>
      </c>
      <c r="R66" s="156"/>
      <c r="S66" s="156" t="s">
        <v>95</v>
      </c>
      <c r="T66" s="156" t="s">
        <v>95</v>
      </c>
      <c r="U66" s="156">
        <v>0.27200000000000002</v>
      </c>
      <c r="V66" s="156">
        <f t="shared" si="20"/>
        <v>6.53</v>
      </c>
      <c r="W66" s="156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135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71">
        <v>55</v>
      </c>
      <c r="B67" s="172" t="s">
        <v>214</v>
      </c>
      <c r="C67" s="179" t="s">
        <v>215</v>
      </c>
      <c r="D67" s="173" t="s">
        <v>216</v>
      </c>
      <c r="E67" s="174">
        <v>4</v>
      </c>
      <c r="F67" s="175">
        <v>0</v>
      </c>
      <c r="G67" s="176">
        <f t="shared" si="14"/>
        <v>0</v>
      </c>
      <c r="H67" s="157">
        <v>207.79000000000002</v>
      </c>
      <c r="I67" s="156">
        <f t="shared" si="15"/>
        <v>831.16</v>
      </c>
      <c r="J67" s="157">
        <v>212.71</v>
      </c>
      <c r="K67" s="156">
        <f t="shared" si="16"/>
        <v>850.84</v>
      </c>
      <c r="L67" s="156">
        <v>21</v>
      </c>
      <c r="M67" s="156">
        <f t="shared" si="17"/>
        <v>0</v>
      </c>
      <c r="N67" s="156">
        <v>0</v>
      </c>
      <c r="O67" s="156">
        <f t="shared" si="18"/>
        <v>0</v>
      </c>
      <c r="P67" s="156">
        <v>0</v>
      </c>
      <c r="Q67" s="156">
        <f t="shared" si="19"/>
        <v>0</v>
      </c>
      <c r="R67" s="156"/>
      <c r="S67" s="156" t="s">
        <v>95</v>
      </c>
      <c r="T67" s="156" t="s">
        <v>95</v>
      </c>
      <c r="U67" s="156">
        <v>0.54</v>
      </c>
      <c r="V67" s="156">
        <f t="shared" si="20"/>
        <v>2.16</v>
      </c>
      <c r="W67" s="156"/>
      <c r="X67" s="149"/>
      <c r="Y67" s="149"/>
      <c r="Z67" s="149"/>
      <c r="AA67" s="149"/>
      <c r="AB67" s="149"/>
      <c r="AC67" s="149"/>
      <c r="AD67" s="149"/>
      <c r="AE67" s="149"/>
      <c r="AF67" s="149"/>
      <c r="AG67" s="149" t="s">
        <v>135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71">
        <v>56</v>
      </c>
      <c r="B68" s="172" t="s">
        <v>217</v>
      </c>
      <c r="C68" s="179" t="s">
        <v>218</v>
      </c>
      <c r="D68" s="173" t="s">
        <v>94</v>
      </c>
      <c r="E68" s="174">
        <v>182</v>
      </c>
      <c r="F68" s="175">
        <v>0</v>
      </c>
      <c r="G68" s="176">
        <f t="shared" si="14"/>
        <v>0</v>
      </c>
      <c r="H68" s="157">
        <v>0.36000000000000004</v>
      </c>
      <c r="I68" s="156">
        <f t="shared" si="15"/>
        <v>65.52</v>
      </c>
      <c r="J68" s="157">
        <v>19.340000000000003</v>
      </c>
      <c r="K68" s="156">
        <f t="shared" si="16"/>
        <v>3519.88</v>
      </c>
      <c r="L68" s="156">
        <v>21</v>
      </c>
      <c r="M68" s="156">
        <f t="shared" si="17"/>
        <v>0</v>
      </c>
      <c r="N68" s="156">
        <v>0</v>
      </c>
      <c r="O68" s="156">
        <f t="shared" si="18"/>
        <v>0</v>
      </c>
      <c r="P68" s="156">
        <v>0</v>
      </c>
      <c r="Q68" s="156">
        <f t="shared" si="19"/>
        <v>0</v>
      </c>
      <c r="R68" s="156"/>
      <c r="S68" s="156" t="s">
        <v>95</v>
      </c>
      <c r="T68" s="156" t="s">
        <v>95</v>
      </c>
      <c r="U68" s="156">
        <v>4.2000000000000003E-2</v>
      </c>
      <c r="V68" s="156">
        <f t="shared" si="20"/>
        <v>7.64</v>
      </c>
      <c r="W68" s="156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135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71">
        <v>57</v>
      </c>
      <c r="B69" s="172" t="s">
        <v>219</v>
      </c>
      <c r="C69" s="179" t="s">
        <v>220</v>
      </c>
      <c r="D69" s="173" t="s">
        <v>94</v>
      </c>
      <c r="E69" s="174">
        <v>182</v>
      </c>
      <c r="F69" s="175">
        <v>0</v>
      </c>
      <c r="G69" s="176">
        <f t="shared" si="14"/>
        <v>0</v>
      </c>
      <c r="H69" s="157">
        <v>1.52</v>
      </c>
      <c r="I69" s="156">
        <f t="shared" si="15"/>
        <v>276.64</v>
      </c>
      <c r="J69" s="157">
        <v>28.580000000000002</v>
      </c>
      <c r="K69" s="156">
        <f t="shared" si="16"/>
        <v>5201.5600000000004</v>
      </c>
      <c r="L69" s="156">
        <v>21</v>
      </c>
      <c r="M69" s="156">
        <f t="shared" si="17"/>
        <v>0</v>
      </c>
      <c r="N69" s="156">
        <v>0</v>
      </c>
      <c r="O69" s="156">
        <f t="shared" si="18"/>
        <v>0</v>
      </c>
      <c r="P69" s="156">
        <v>0</v>
      </c>
      <c r="Q69" s="156">
        <f t="shared" si="19"/>
        <v>0</v>
      </c>
      <c r="R69" s="156"/>
      <c r="S69" s="156" t="s">
        <v>95</v>
      </c>
      <c r="T69" s="156" t="s">
        <v>95</v>
      </c>
      <c r="U69" s="156">
        <v>6.2000000000000006E-2</v>
      </c>
      <c r="V69" s="156">
        <f t="shared" si="20"/>
        <v>11.28</v>
      </c>
      <c r="W69" s="156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135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71">
        <v>58</v>
      </c>
      <c r="B70" s="172" t="s">
        <v>221</v>
      </c>
      <c r="C70" s="179" t="s">
        <v>222</v>
      </c>
      <c r="D70" s="173" t="s">
        <v>191</v>
      </c>
      <c r="E70" s="174">
        <v>2</v>
      </c>
      <c r="F70" s="175">
        <v>0</v>
      </c>
      <c r="G70" s="176">
        <f t="shared" si="14"/>
        <v>0</v>
      </c>
      <c r="H70" s="157">
        <v>480</v>
      </c>
      <c r="I70" s="156">
        <f t="shared" si="15"/>
        <v>960</v>
      </c>
      <c r="J70" s="157">
        <v>0</v>
      </c>
      <c r="K70" s="156">
        <f t="shared" si="16"/>
        <v>0</v>
      </c>
      <c r="L70" s="156">
        <v>21</v>
      </c>
      <c r="M70" s="156">
        <f t="shared" si="17"/>
        <v>0</v>
      </c>
      <c r="N70" s="156">
        <v>0</v>
      </c>
      <c r="O70" s="156">
        <f t="shared" si="18"/>
        <v>0</v>
      </c>
      <c r="P70" s="156">
        <v>0</v>
      </c>
      <c r="Q70" s="156">
        <f t="shared" si="19"/>
        <v>0</v>
      </c>
      <c r="R70" s="156"/>
      <c r="S70" s="156" t="s">
        <v>120</v>
      </c>
      <c r="T70" s="156" t="s">
        <v>121</v>
      </c>
      <c r="U70" s="156">
        <v>0</v>
      </c>
      <c r="V70" s="156">
        <f t="shared" si="20"/>
        <v>0</v>
      </c>
      <c r="W70" s="156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122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71">
        <v>59</v>
      </c>
      <c r="B71" s="172" t="s">
        <v>223</v>
      </c>
      <c r="C71" s="179" t="s">
        <v>224</v>
      </c>
      <c r="D71" s="173" t="s">
        <v>191</v>
      </c>
      <c r="E71" s="174">
        <v>2</v>
      </c>
      <c r="F71" s="175">
        <v>0</v>
      </c>
      <c r="G71" s="176">
        <f t="shared" si="14"/>
        <v>0</v>
      </c>
      <c r="H71" s="157">
        <v>420</v>
      </c>
      <c r="I71" s="156">
        <f t="shared" si="15"/>
        <v>840</v>
      </c>
      <c r="J71" s="157">
        <v>0</v>
      </c>
      <c r="K71" s="156">
        <f t="shared" si="16"/>
        <v>0</v>
      </c>
      <c r="L71" s="156">
        <v>21</v>
      </c>
      <c r="M71" s="156">
        <f t="shared" si="17"/>
        <v>0</v>
      </c>
      <c r="N71" s="156">
        <v>0</v>
      </c>
      <c r="O71" s="156">
        <f t="shared" si="18"/>
        <v>0</v>
      </c>
      <c r="P71" s="156">
        <v>0</v>
      </c>
      <c r="Q71" s="156">
        <f t="shared" si="19"/>
        <v>0</v>
      </c>
      <c r="R71" s="156"/>
      <c r="S71" s="156" t="s">
        <v>120</v>
      </c>
      <c r="T71" s="156" t="s">
        <v>121</v>
      </c>
      <c r="U71" s="156">
        <v>0</v>
      </c>
      <c r="V71" s="156">
        <f t="shared" si="20"/>
        <v>0</v>
      </c>
      <c r="W71" s="156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122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 x14ac:dyDescent="0.2">
      <c r="A72" s="171">
        <v>60</v>
      </c>
      <c r="B72" s="172" t="s">
        <v>225</v>
      </c>
      <c r="C72" s="179" t="s">
        <v>226</v>
      </c>
      <c r="D72" s="173" t="s">
        <v>180</v>
      </c>
      <c r="E72" s="174">
        <v>1</v>
      </c>
      <c r="F72" s="175">
        <v>0</v>
      </c>
      <c r="G72" s="176">
        <f t="shared" si="14"/>
        <v>0</v>
      </c>
      <c r="H72" s="157">
        <v>0</v>
      </c>
      <c r="I72" s="156">
        <f t="shared" si="15"/>
        <v>0</v>
      </c>
      <c r="J72" s="157">
        <v>16200</v>
      </c>
      <c r="K72" s="156">
        <f t="shared" si="16"/>
        <v>16200</v>
      </c>
      <c r="L72" s="156">
        <v>21</v>
      </c>
      <c r="M72" s="156">
        <f t="shared" si="17"/>
        <v>0</v>
      </c>
      <c r="N72" s="156">
        <v>0</v>
      </c>
      <c r="O72" s="156">
        <f t="shared" si="18"/>
        <v>0</v>
      </c>
      <c r="P72" s="156">
        <v>0</v>
      </c>
      <c r="Q72" s="156">
        <f t="shared" si="19"/>
        <v>0</v>
      </c>
      <c r="R72" s="156"/>
      <c r="S72" s="156" t="s">
        <v>120</v>
      </c>
      <c r="T72" s="156" t="s">
        <v>121</v>
      </c>
      <c r="U72" s="156">
        <v>0</v>
      </c>
      <c r="V72" s="156">
        <f t="shared" si="20"/>
        <v>0</v>
      </c>
      <c r="W72" s="156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135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71">
        <v>61</v>
      </c>
      <c r="B73" s="172" t="s">
        <v>227</v>
      </c>
      <c r="C73" s="179" t="s">
        <v>228</v>
      </c>
      <c r="D73" s="173" t="s">
        <v>191</v>
      </c>
      <c r="E73" s="174">
        <v>2</v>
      </c>
      <c r="F73" s="175">
        <v>0</v>
      </c>
      <c r="G73" s="176">
        <f t="shared" si="14"/>
        <v>0</v>
      </c>
      <c r="H73" s="157">
        <v>384</v>
      </c>
      <c r="I73" s="156">
        <f t="shared" si="15"/>
        <v>768</v>
      </c>
      <c r="J73" s="157">
        <v>0</v>
      </c>
      <c r="K73" s="156">
        <f t="shared" si="16"/>
        <v>0</v>
      </c>
      <c r="L73" s="156">
        <v>21</v>
      </c>
      <c r="M73" s="156">
        <f t="shared" si="17"/>
        <v>0</v>
      </c>
      <c r="N73" s="156">
        <v>0</v>
      </c>
      <c r="O73" s="156">
        <f t="shared" si="18"/>
        <v>0</v>
      </c>
      <c r="P73" s="156">
        <v>0</v>
      </c>
      <c r="Q73" s="156">
        <f t="shared" si="19"/>
        <v>0</v>
      </c>
      <c r="R73" s="156"/>
      <c r="S73" s="156" t="s">
        <v>120</v>
      </c>
      <c r="T73" s="156" t="s">
        <v>121</v>
      </c>
      <c r="U73" s="156">
        <v>0</v>
      </c>
      <c r="V73" s="156">
        <f t="shared" si="20"/>
        <v>0</v>
      </c>
      <c r="W73" s="156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122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71">
        <v>62</v>
      </c>
      <c r="B74" s="172" t="s">
        <v>229</v>
      </c>
      <c r="C74" s="179" t="s">
        <v>230</v>
      </c>
      <c r="D74" s="173" t="s">
        <v>191</v>
      </c>
      <c r="E74" s="174">
        <v>5</v>
      </c>
      <c r="F74" s="175">
        <v>0</v>
      </c>
      <c r="G74" s="176">
        <f t="shared" si="14"/>
        <v>0</v>
      </c>
      <c r="H74" s="157">
        <v>456</v>
      </c>
      <c r="I74" s="156">
        <f t="shared" si="15"/>
        <v>2280</v>
      </c>
      <c r="J74" s="157">
        <v>0</v>
      </c>
      <c r="K74" s="156">
        <f t="shared" si="16"/>
        <v>0</v>
      </c>
      <c r="L74" s="156">
        <v>21</v>
      </c>
      <c r="M74" s="156">
        <f t="shared" si="17"/>
        <v>0</v>
      </c>
      <c r="N74" s="156">
        <v>0</v>
      </c>
      <c r="O74" s="156">
        <f t="shared" si="18"/>
        <v>0</v>
      </c>
      <c r="P74" s="156">
        <v>0</v>
      </c>
      <c r="Q74" s="156">
        <f t="shared" si="19"/>
        <v>0</v>
      </c>
      <c r="R74" s="156"/>
      <c r="S74" s="156" t="s">
        <v>120</v>
      </c>
      <c r="T74" s="156" t="s">
        <v>121</v>
      </c>
      <c r="U74" s="156">
        <v>0</v>
      </c>
      <c r="V74" s="156">
        <f t="shared" si="20"/>
        <v>0</v>
      </c>
      <c r="W74" s="156"/>
      <c r="X74" s="149"/>
      <c r="Y74" s="149"/>
      <c r="Z74" s="149"/>
      <c r="AA74" s="149"/>
      <c r="AB74" s="149"/>
      <c r="AC74" s="149"/>
      <c r="AD74" s="149"/>
      <c r="AE74" s="149"/>
      <c r="AF74" s="149"/>
      <c r="AG74" s="149" t="s">
        <v>122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1">
        <v>63</v>
      </c>
      <c r="B75" s="172" t="s">
        <v>231</v>
      </c>
      <c r="C75" s="179" t="s">
        <v>232</v>
      </c>
      <c r="D75" s="173" t="s">
        <v>180</v>
      </c>
      <c r="E75" s="174">
        <v>1</v>
      </c>
      <c r="F75" s="175">
        <v>0</v>
      </c>
      <c r="G75" s="176">
        <f t="shared" si="14"/>
        <v>0</v>
      </c>
      <c r="H75" s="157">
        <v>504</v>
      </c>
      <c r="I75" s="156">
        <f t="shared" si="15"/>
        <v>504</v>
      </c>
      <c r="J75" s="157">
        <v>0</v>
      </c>
      <c r="K75" s="156">
        <f t="shared" si="16"/>
        <v>0</v>
      </c>
      <c r="L75" s="156">
        <v>21</v>
      </c>
      <c r="M75" s="156">
        <f t="shared" si="17"/>
        <v>0</v>
      </c>
      <c r="N75" s="156">
        <v>0</v>
      </c>
      <c r="O75" s="156">
        <f t="shared" si="18"/>
        <v>0</v>
      </c>
      <c r="P75" s="156">
        <v>0</v>
      </c>
      <c r="Q75" s="156">
        <f t="shared" si="19"/>
        <v>0</v>
      </c>
      <c r="R75" s="156"/>
      <c r="S75" s="156" t="s">
        <v>120</v>
      </c>
      <c r="T75" s="156" t="s">
        <v>121</v>
      </c>
      <c r="U75" s="156">
        <v>0</v>
      </c>
      <c r="V75" s="156">
        <f t="shared" si="20"/>
        <v>0</v>
      </c>
      <c r="W75" s="156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122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71">
        <v>64</v>
      </c>
      <c r="B76" s="172" t="s">
        <v>233</v>
      </c>
      <c r="C76" s="179" t="s">
        <v>234</v>
      </c>
      <c r="D76" s="173" t="s">
        <v>191</v>
      </c>
      <c r="E76" s="174">
        <v>1</v>
      </c>
      <c r="F76" s="175">
        <v>0</v>
      </c>
      <c r="G76" s="176">
        <f t="shared" si="14"/>
        <v>0</v>
      </c>
      <c r="H76" s="157">
        <v>720</v>
      </c>
      <c r="I76" s="156">
        <f t="shared" si="15"/>
        <v>720</v>
      </c>
      <c r="J76" s="157">
        <v>0</v>
      </c>
      <c r="K76" s="156">
        <f t="shared" si="16"/>
        <v>0</v>
      </c>
      <c r="L76" s="156">
        <v>21</v>
      </c>
      <c r="M76" s="156">
        <f t="shared" si="17"/>
        <v>0</v>
      </c>
      <c r="N76" s="156">
        <v>0</v>
      </c>
      <c r="O76" s="156">
        <f t="shared" si="18"/>
        <v>0</v>
      </c>
      <c r="P76" s="156">
        <v>0</v>
      </c>
      <c r="Q76" s="156">
        <f t="shared" si="19"/>
        <v>0</v>
      </c>
      <c r="R76" s="156"/>
      <c r="S76" s="156" t="s">
        <v>120</v>
      </c>
      <c r="T76" s="156" t="s">
        <v>121</v>
      </c>
      <c r="U76" s="156">
        <v>0</v>
      </c>
      <c r="V76" s="156">
        <f t="shared" si="20"/>
        <v>0</v>
      </c>
      <c r="W76" s="156"/>
      <c r="X76" s="149"/>
      <c r="Y76" s="149"/>
      <c r="Z76" s="149"/>
      <c r="AA76" s="149"/>
      <c r="AB76" s="149"/>
      <c r="AC76" s="149"/>
      <c r="AD76" s="149"/>
      <c r="AE76" s="149"/>
      <c r="AF76" s="149"/>
      <c r="AG76" s="149" t="s">
        <v>122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71">
        <v>65</v>
      </c>
      <c r="B77" s="172" t="s">
        <v>235</v>
      </c>
      <c r="C77" s="179" t="s">
        <v>236</v>
      </c>
      <c r="D77" s="173" t="s">
        <v>191</v>
      </c>
      <c r="E77" s="174">
        <v>1</v>
      </c>
      <c r="F77" s="175">
        <v>0</v>
      </c>
      <c r="G77" s="176">
        <f t="shared" si="14"/>
        <v>0</v>
      </c>
      <c r="H77" s="157">
        <v>660</v>
      </c>
      <c r="I77" s="156">
        <f t="shared" si="15"/>
        <v>660</v>
      </c>
      <c r="J77" s="157">
        <v>0</v>
      </c>
      <c r="K77" s="156">
        <f t="shared" si="16"/>
        <v>0</v>
      </c>
      <c r="L77" s="156">
        <v>21</v>
      </c>
      <c r="M77" s="156">
        <f t="shared" si="17"/>
        <v>0</v>
      </c>
      <c r="N77" s="156">
        <v>0</v>
      </c>
      <c r="O77" s="156">
        <f t="shared" si="18"/>
        <v>0</v>
      </c>
      <c r="P77" s="156">
        <v>0</v>
      </c>
      <c r="Q77" s="156">
        <f t="shared" si="19"/>
        <v>0</v>
      </c>
      <c r="R77" s="156"/>
      <c r="S77" s="156" t="s">
        <v>120</v>
      </c>
      <c r="T77" s="156" t="s">
        <v>121</v>
      </c>
      <c r="U77" s="156">
        <v>0</v>
      </c>
      <c r="V77" s="156">
        <f t="shared" si="20"/>
        <v>0</v>
      </c>
      <c r="W77" s="156"/>
      <c r="X77" s="149"/>
      <c r="Y77" s="149"/>
      <c r="Z77" s="149"/>
      <c r="AA77" s="149"/>
      <c r="AB77" s="149"/>
      <c r="AC77" s="149"/>
      <c r="AD77" s="149"/>
      <c r="AE77" s="149"/>
      <c r="AF77" s="149"/>
      <c r="AG77" s="149" t="s">
        <v>122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71">
        <v>66</v>
      </c>
      <c r="B78" s="172" t="s">
        <v>237</v>
      </c>
      <c r="C78" s="179" t="s">
        <v>238</v>
      </c>
      <c r="D78" s="173" t="s">
        <v>180</v>
      </c>
      <c r="E78" s="174">
        <v>1</v>
      </c>
      <c r="F78" s="175">
        <v>0</v>
      </c>
      <c r="G78" s="176">
        <f t="shared" si="14"/>
        <v>0</v>
      </c>
      <c r="H78" s="157">
        <v>3000</v>
      </c>
      <c r="I78" s="156">
        <f t="shared" si="15"/>
        <v>3000</v>
      </c>
      <c r="J78" s="157">
        <v>0</v>
      </c>
      <c r="K78" s="156">
        <f t="shared" si="16"/>
        <v>0</v>
      </c>
      <c r="L78" s="156">
        <v>21</v>
      </c>
      <c r="M78" s="156">
        <f t="shared" si="17"/>
        <v>0</v>
      </c>
      <c r="N78" s="156">
        <v>0</v>
      </c>
      <c r="O78" s="156">
        <f t="shared" si="18"/>
        <v>0</v>
      </c>
      <c r="P78" s="156">
        <v>0</v>
      </c>
      <c r="Q78" s="156">
        <f t="shared" si="19"/>
        <v>0</v>
      </c>
      <c r="R78" s="156"/>
      <c r="S78" s="156" t="s">
        <v>120</v>
      </c>
      <c r="T78" s="156" t="s">
        <v>121</v>
      </c>
      <c r="U78" s="156">
        <v>0</v>
      </c>
      <c r="V78" s="156">
        <f t="shared" si="20"/>
        <v>0</v>
      </c>
      <c r="W78" s="156"/>
      <c r="X78" s="149"/>
      <c r="Y78" s="149"/>
      <c r="Z78" s="149"/>
      <c r="AA78" s="149"/>
      <c r="AB78" s="149"/>
      <c r="AC78" s="149"/>
      <c r="AD78" s="149"/>
      <c r="AE78" s="149"/>
      <c r="AF78" s="149"/>
      <c r="AG78" s="149" t="s">
        <v>122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71">
        <v>67</v>
      </c>
      <c r="B79" s="172" t="s">
        <v>239</v>
      </c>
      <c r="C79" s="179" t="s">
        <v>240</v>
      </c>
      <c r="D79" s="173" t="s">
        <v>191</v>
      </c>
      <c r="E79" s="174">
        <v>1</v>
      </c>
      <c r="F79" s="175">
        <v>0</v>
      </c>
      <c r="G79" s="176">
        <f t="shared" si="14"/>
        <v>0</v>
      </c>
      <c r="H79" s="157">
        <v>180</v>
      </c>
      <c r="I79" s="156">
        <f t="shared" si="15"/>
        <v>180</v>
      </c>
      <c r="J79" s="157">
        <v>0</v>
      </c>
      <c r="K79" s="156">
        <f t="shared" si="16"/>
        <v>0</v>
      </c>
      <c r="L79" s="156">
        <v>21</v>
      </c>
      <c r="M79" s="156">
        <f t="shared" si="17"/>
        <v>0</v>
      </c>
      <c r="N79" s="156">
        <v>0</v>
      </c>
      <c r="O79" s="156">
        <f t="shared" si="18"/>
        <v>0</v>
      </c>
      <c r="P79" s="156">
        <v>0</v>
      </c>
      <c r="Q79" s="156">
        <f t="shared" si="19"/>
        <v>0</v>
      </c>
      <c r="R79" s="156"/>
      <c r="S79" s="156" t="s">
        <v>120</v>
      </c>
      <c r="T79" s="156" t="s">
        <v>121</v>
      </c>
      <c r="U79" s="156">
        <v>0</v>
      </c>
      <c r="V79" s="156">
        <f t="shared" si="20"/>
        <v>0</v>
      </c>
      <c r="W79" s="156"/>
      <c r="X79" s="149"/>
      <c r="Y79" s="149"/>
      <c r="Z79" s="149"/>
      <c r="AA79" s="149"/>
      <c r="AB79" s="149"/>
      <c r="AC79" s="149"/>
      <c r="AD79" s="149"/>
      <c r="AE79" s="149"/>
      <c r="AF79" s="149"/>
      <c r="AG79" s="149" t="s">
        <v>122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ht="22.5" outlineLevel="1" x14ac:dyDescent="0.2">
      <c r="A80" s="171">
        <v>68</v>
      </c>
      <c r="B80" s="172" t="s">
        <v>241</v>
      </c>
      <c r="C80" s="179" t="s">
        <v>242</v>
      </c>
      <c r="D80" s="173" t="s">
        <v>180</v>
      </c>
      <c r="E80" s="174">
        <v>2</v>
      </c>
      <c r="F80" s="175">
        <v>0</v>
      </c>
      <c r="G80" s="176">
        <f t="shared" si="14"/>
        <v>0</v>
      </c>
      <c r="H80" s="157">
        <v>11400</v>
      </c>
      <c r="I80" s="156">
        <f t="shared" si="15"/>
        <v>22800</v>
      </c>
      <c r="J80" s="157">
        <v>0</v>
      </c>
      <c r="K80" s="156">
        <f t="shared" si="16"/>
        <v>0</v>
      </c>
      <c r="L80" s="156">
        <v>21</v>
      </c>
      <c r="M80" s="156">
        <f t="shared" si="17"/>
        <v>0</v>
      </c>
      <c r="N80" s="156">
        <v>0</v>
      </c>
      <c r="O80" s="156">
        <f t="shared" si="18"/>
        <v>0</v>
      </c>
      <c r="P80" s="156">
        <v>0</v>
      </c>
      <c r="Q80" s="156">
        <f t="shared" si="19"/>
        <v>0</v>
      </c>
      <c r="R80" s="156"/>
      <c r="S80" s="156" t="s">
        <v>120</v>
      </c>
      <c r="T80" s="156" t="s">
        <v>121</v>
      </c>
      <c r="U80" s="156">
        <v>0</v>
      </c>
      <c r="V80" s="156">
        <f t="shared" si="20"/>
        <v>0</v>
      </c>
      <c r="W80" s="156"/>
      <c r="X80" s="149"/>
      <c r="Y80" s="149"/>
      <c r="Z80" s="149"/>
      <c r="AA80" s="149"/>
      <c r="AB80" s="149"/>
      <c r="AC80" s="149"/>
      <c r="AD80" s="149"/>
      <c r="AE80" s="149"/>
      <c r="AF80" s="149"/>
      <c r="AG80" s="149" t="s">
        <v>122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71">
        <v>69</v>
      </c>
      <c r="B81" s="172" t="s">
        <v>243</v>
      </c>
      <c r="C81" s="179" t="s">
        <v>244</v>
      </c>
      <c r="D81" s="173" t="s">
        <v>0</v>
      </c>
      <c r="E81" s="174">
        <v>1123.1160000000002</v>
      </c>
      <c r="F81" s="175">
        <v>0</v>
      </c>
      <c r="G81" s="176">
        <f t="shared" si="14"/>
        <v>0</v>
      </c>
      <c r="H81" s="157">
        <v>0</v>
      </c>
      <c r="I81" s="156">
        <f t="shared" si="15"/>
        <v>0</v>
      </c>
      <c r="J81" s="157">
        <v>1.2000000000000002</v>
      </c>
      <c r="K81" s="156">
        <f t="shared" si="16"/>
        <v>1347.74</v>
      </c>
      <c r="L81" s="156">
        <v>21</v>
      </c>
      <c r="M81" s="156">
        <f t="shared" si="17"/>
        <v>0</v>
      </c>
      <c r="N81" s="156">
        <v>0</v>
      </c>
      <c r="O81" s="156">
        <f t="shared" si="18"/>
        <v>0</v>
      </c>
      <c r="P81" s="156">
        <v>0</v>
      </c>
      <c r="Q81" s="156">
        <f t="shared" si="19"/>
        <v>0</v>
      </c>
      <c r="R81" s="156"/>
      <c r="S81" s="156" t="s">
        <v>95</v>
      </c>
      <c r="T81" s="156" t="s">
        <v>95</v>
      </c>
      <c r="U81" s="156">
        <v>0</v>
      </c>
      <c r="V81" s="156">
        <f t="shared" si="20"/>
        <v>0</v>
      </c>
      <c r="W81" s="156"/>
      <c r="X81" s="149"/>
      <c r="Y81" s="149"/>
      <c r="Z81" s="149"/>
      <c r="AA81" s="149"/>
      <c r="AB81" s="149"/>
      <c r="AC81" s="149"/>
      <c r="AD81" s="149"/>
      <c r="AE81" s="149"/>
      <c r="AF81" s="149"/>
      <c r="AG81" s="149" t="s">
        <v>135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x14ac:dyDescent="0.2">
      <c r="A82" s="159" t="s">
        <v>90</v>
      </c>
      <c r="B82" s="160" t="s">
        <v>62</v>
      </c>
      <c r="C82" s="178" t="s">
        <v>63</v>
      </c>
      <c r="D82" s="161"/>
      <c r="E82" s="162"/>
      <c r="F82" s="163"/>
      <c r="G82" s="164">
        <f>SUMIF(AG83:AG117,"&lt;&gt;NOR",G83:G117)</f>
        <v>0</v>
      </c>
      <c r="H82" s="158"/>
      <c r="I82" s="158">
        <f>SUM(I83:I117)</f>
        <v>357993.86</v>
      </c>
      <c r="J82" s="158"/>
      <c r="K82" s="158">
        <f>SUM(K83:K117)</f>
        <v>27810.040000000005</v>
      </c>
      <c r="L82" s="158"/>
      <c r="M82" s="158">
        <f>SUM(M83:M117)</f>
        <v>0</v>
      </c>
      <c r="N82" s="158"/>
      <c r="O82" s="158">
        <f>SUM(O83:O117)</f>
        <v>0</v>
      </c>
      <c r="P82" s="158"/>
      <c r="Q82" s="158">
        <f>SUM(Q83:Q117)</f>
        <v>0</v>
      </c>
      <c r="R82" s="158"/>
      <c r="S82" s="158"/>
      <c r="T82" s="158"/>
      <c r="U82" s="158"/>
      <c r="V82" s="158">
        <f>SUM(V83:V117)</f>
        <v>24.669999999999998</v>
      </c>
      <c r="W82" s="158"/>
      <c r="AG82" t="s">
        <v>91</v>
      </c>
    </row>
    <row r="83" spans="1:60" outlineLevel="1" x14ac:dyDescent="0.2">
      <c r="A83" s="171">
        <v>70</v>
      </c>
      <c r="B83" s="172" t="s">
        <v>245</v>
      </c>
      <c r="C83" s="179" t="s">
        <v>246</v>
      </c>
      <c r="D83" s="173" t="s">
        <v>162</v>
      </c>
      <c r="E83" s="174">
        <v>2</v>
      </c>
      <c r="F83" s="175">
        <v>0</v>
      </c>
      <c r="G83" s="176">
        <f t="shared" ref="G83:G117" si="21">ROUND(E83*F83,2)</f>
        <v>0</v>
      </c>
      <c r="H83" s="157">
        <v>0</v>
      </c>
      <c r="I83" s="156">
        <f t="shared" ref="I83:I117" si="22">ROUND(E83*H83,2)</f>
        <v>0</v>
      </c>
      <c r="J83" s="157">
        <v>1692</v>
      </c>
      <c r="K83" s="156">
        <f t="shared" ref="K83:K117" si="23">ROUND(E83*J83,2)</f>
        <v>3384</v>
      </c>
      <c r="L83" s="156">
        <v>21</v>
      </c>
      <c r="M83" s="156">
        <f t="shared" ref="M83:M117" si="24">G83*(1+L83/100)</f>
        <v>0</v>
      </c>
      <c r="N83" s="156">
        <v>0</v>
      </c>
      <c r="O83" s="156">
        <f t="shared" ref="O83:O117" si="25">ROUND(E83*N83,2)</f>
        <v>0</v>
      </c>
      <c r="P83" s="156">
        <v>0</v>
      </c>
      <c r="Q83" s="156">
        <f t="shared" ref="Q83:Q117" si="26">ROUND(E83*P83,2)</f>
        <v>0</v>
      </c>
      <c r="R83" s="156"/>
      <c r="S83" s="156" t="s">
        <v>120</v>
      </c>
      <c r="T83" s="156" t="s">
        <v>121</v>
      </c>
      <c r="U83" s="156">
        <v>0</v>
      </c>
      <c r="V83" s="156">
        <f t="shared" ref="V83:V117" si="27">ROUND(E83*U83,2)</f>
        <v>0</v>
      </c>
      <c r="W83" s="156"/>
      <c r="X83" s="149"/>
      <c r="Y83" s="149"/>
      <c r="Z83" s="149"/>
      <c r="AA83" s="149"/>
      <c r="AB83" s="149"/>
      <c r="AC83" s="149"/>
      <c r="AD83" s="149"/>
      <c r="AE83" s="149"/>
      <c r="AF83" s="149"/>
      <c r="AG83" s="149" t="s">
        <v>135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71">
        <v>71</v>
      </c>
      <c r="B84" s="172" t="s">
        <v>247</v>
      </c>
      <c r="C84" s="179" t="s">
        <v>248</v>
      </c>
      <c r="D84" s="173" t="s">
        <v>162</v>
      </c>
      <c r="E84" s="174">
        <v>6</v>
      </c>
      <c r="F84" s="175">
        <v>0</v>
      </c>
      <c r="G84" s="176">
        <f t="shared" si="21"/>
        <v>0</v>
      </c>
      <c r="H84" s="157">
        <v>0</v>
      </c>
      <c r="I84" s="156">
        <f t="shared" si="22"/>
        <v>0</v>
      </c>
      <c r="J84" s="157">
        <v>726</v>
      </c>
      <c r="K84" s="156">
        <f t="shared" si="23"/>
        <v>4356</v>
      </c>
      <c r="L84" s="156">
        <v>21</v>
      </c>
      <c r="M84" s="156">
        <f t="shared" si="24"/>
        <v>0</v>
      </c>
      <c r="N84" s="156">
        <v>0</v>
      </c>
      <c r="O84" s="156">
        <f t="shared" si="25"/>
        <v>0</v>
      </c>
      <c r="P84" s="156">
        <v>0</v>
      </c>
      <c r="Q84" s="156">
        <f t="shared" si="26"/>
        <v>0</v>
      </c>
      <c r="R84" s="156"/>
      <c r="S84" s="156" t="s">
        <v>120</v>
      </c>
      <c r="T84" s="156" t="s">
        <v>121</v>
      </c>
      <c r="U84" s="156">
        <v>0</v>
      </c>
      <c r="V84" s="156">
        <f t="shared" si="27"/>
        <v>0</v>
      </c>
      <c r="W84" s="156"/>
      <c r="X84" s="149"/>
      <c r="Y84" s="149"/>
      <c r="Z84" s="149"/>
      <c r="AA84" s="149"/>
      <c r="AB84" s="149"/>
      <c r="AC84" s="149"/>
      <c r="AD84" s="149"/>
      <c r="AE84" s="149"/>
      <c r="AF84" s="149"/>
      <c r="AG84" s="149" t="s">
        <v>135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71">
        <v>72</v>
      </c>
      <c r="B85" s="172" t="s">
        <v>249</v>
      </c>
      <c r="C85" s="179" t="s">
        <v>250</v>
      </c>
      <c r="D85" s="173" t="s">
        <v>251</v>
      </c>
      <c r="E85" s="174">
        <v>8</v>
      </c>
      <c r="F85" s="175">
        <v>0</v>
      </c>
      <c r="G85" s="176">
        <f t="shared" si="21"/>
        <v>0</v>
      </c>
      <c r="H85" s="157">
        <v>0</v>
      </c>
      <c r="I85" s="156">
        <f t="shared" si="22"/>
        <v>0</v>
      </c>
      <c r="J85" s="157">
        <v>958</v>
      </c>
      <c r="K85" s="156">
        <f t="shared" si="23"/>
        <v>7664</v>
      </c>
      <c r="L85" s="156">
        <v>21</v>
      </c>
      <c r="M85" s="156">
        <f t="shared" si="24"/>
        <v>0</v>
      </c>
      <c r="N85" s="156">
        <v>0</v>
      </c>
      <c r="O85" s="156">
        <f t="shared" si="25"/>
        <v>0</v>
      </c>
      <c r="P85" s="156">
        <v>0</v>
      </c>
      <c r="Q85" s="156">
        <f t="shared" si="26"/>
        <v>0</v>
      </c>
      <c r="R85" s="156"/>
      <c r="S85" s="156" t="s">
        <v>95</v>
      </c>
      <c r="T85" s="156" t="s">
        <v>95</v>
      </c>
      <c r="U85" s="156">
        <v>1.9000000000000001</v>
      </c>
      <c r="V85" s="156">
        <f t="shared" si="27"/>
        <v>15.2</v>
      </c>
      <c r="W85" s="156"/>
      <c r="X85" s="149"/>
      <c r="Y85" s="149"/>
      <c r="Z85" s="149"/>
      <c r="AA85" s="149"/>
      <c r="AB85" s="149"/>
      <c r="AC85" s="149"/>
      <c r="AD85" s="149"/>
      <c r="AE85" s="149"/>
      <c r="AF85" s="149"/>
      <c r="AG85" s="149" t="s">
        <v>135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71">
        <v>73</v>
      </c>
      <c r="B86" s="172" t="s">
        <v>252</v>
      </c>
      <c r="C86" s="179" t="s">
        <v>253</v>
      </c>
      <c r="D86" s="173" t="s">
        <v>251</v>
      </c>
      <c r="E86" s="174">
        <v>5</v>
      </c>
      <c r="F86" s="175">
        <v>0</v>
      </c>
      <c r="G86" s="176">
        <f t="shared" si="21"/>
        <v>0</v>
      </c>
      <c r="H86" s="157">
        <v>368.87</v>
      </c>
      <c r="I86" s="156">
        <f t="shared" si="22"/>
        <v>1844.35</v>
      </c>
      <c r="J86" s="157">
        <v>577.13000000000011</v>
      </c>
      <c r="K86" s="156">
        <f t="shared" si="23"/>
        <v>2885.65</v>
      </c>
      <c r="L86" s="156">
        <v>21</v>
      </c>
      <c r="M86" s="156">
        <f t="shared" si="24"/>
        <v>0</v>
      </c>
      <c r="N86" s="156">
        <v>0</v>
      </c>
      <c r="O86" s="156">
        <f t="shared" si="25"/>
        <v>0</v>
      </c>
      <c r="P86" s="156">
        <v>0</v>
      </c>
      <c r="Q86" s="156">
        <f t="shared" si="26"/>
        <v>0</v>
      </c>
      <c r="R86" s="156"/>
      <c r="S86" s="156" t="s">
        <v>95</v>
      </c>
      <c r="T86" s="156" t="s">
        <v>95</v>
      </c>
      <c r="U86" s="156">
        <v>1.2530000000000001</v>
      </c>
      <c r="V86" s="156">
        <f t="shared" si="27"/>
        <v>6.27</v>
      </c>
      <c r="W86" s="156"/>
      <c r="X86" s="149"/>
      <c r="Y86" s="149"/>
      <c r="Z86" s="149"/>
      <c r="AA86" s="149"/>
      <c r="AB86" s="149"/>
      <c r="AC86" s="149"/>
      <c r="AD86" s="149"/>
      <c r="AE86" s="149"/>
      <c r="AF86" s="149"/>
      <c r="AG86" s="149" t="s">
        <v>135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ht="22.5" outlineLevel="1" x14ac:dyDescent="0.2">
      <c r="A87" s="171">
        <v>74</v>
      </c>
      <c r="B87" s="172" t="s">
        <v>254</v>
      </c>
      <c r="C87" s="179" t="s">
        <v>255</v>
      </c>
      <c r="D87" s="173" t="s">
        <v>162</v>
      </c>
      <c r="E87" s="174">
        <v>13</v>
      </c>
      <c r="F87" s="175">
        <v>0</v>
      </c>
      <c r="G87" s="176">
        <f t="shared" si="21"/>
        <v>0</v>
      </c>
      <c r="H87" s="157">
        <v>26.270000000000003</v>
      </c>
      <c r="I87" s="156">
        <f t="shared" si="22"/>
        <v>341.51</v>
      </c>
      <c r="J87" s="157">
        <v>113.23</v>
      </c>
      <c r="K87" s="156">
        <f t="shared" si="23"/>
        <v>1471.99</v>
      </c>
      <c r="L87" s="156">
        <v>21</v>
      </c>
      <c r="M87" s="156">
        <f t="shared" si="24"/>
        <v>0</v>
      </c>
      <c r="N87" s="156">
        <v>0</v>
      </c>
      <c r="O87" s="156">
        <f t="shared" si="25"/>
        <v>0</v>
      </c>
      <c r="P87" s="156">
        <v>0</v>
      </c>
      <c r="Q87" s="156">
        <f t="shared" si="26"/>
        <v>0</v>
      </c>
      <c r="R87" s="156"/>
      <c r="S87" s="156" t="s">
        <v>95</v>
      </c>
      <c r="T87" s="156" t="s">
        <v>95</v>
      </c>
      <c r="U87" s="156">
        <v>0.24600000000000002</v>
      </c>
      <c r="V87" s="156">
        <f t="shared" si="27"/>
        <v>3.2</v>
      </c>
      <c r="W87" s="156"/>
      <c r="X87" s="149"/>
      <c r="Y87" s="149"/>
      <c r="Z87" s="149"/>
      <c r="AA87" s="149"/>
      <c r="AB87" s="149"/>
      <c r="AC87" s="149"/>
      <c r="AD87" s="149"/>
      <c r="AE87" s="149"/>
      <c r="AF87" s="149"/>
      <c r="AG87" s="149" t="s">
        <v>135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1">
        <v>75</v>
      </c>
      <c r="B88" s="172" t="s">
        <v>256</v>
      </c>
      <c r="C88" s="179" t="s">
        <v>257</v>
      </c>
      <c r="D88" s="173" t="s">
        <v>180</v>
      </c>
      <c r="E88" s="174">
        <v>8</v>
      </c>
      <c r="F88" s="175">
        <v>0</v>
      </c>
      <c r="G88" s="176">
        <f t="shared" si="21"/>
        <v>0</v>
      </c>
      <c r="H88" s="157">
        <v>7800</v>
      </c>
      <c r="I88" s="156">
        <f t="shared" si="22"/>
        <v>62400</v>
      </c>
      <c r="J88" s="157">
        <v>0</v>
      </c>
      <c r="K88" s="156">
        <f t="shared" si="23"/>
        <v>0</v>
      </c>
      <c r="L88" s="156">
        <v>21</v>
      </c>
      <c r="M88" s="156">
        <f t="shared" si="24"/>
        <v>0</v>
      </c>
      <c r="N88" s="156">
        <v>0</v>
      </c>
      <c r="O88" s="156">
        <f t="shared" si="25"/>
        <v>0</v>
      </c>
      <c r="P88" s="156">
        <v>0</v>
      </c>
      <c r="Q88" s="156">
        <f t="shared" si="26"/>
        <v>0</v>
      </c>
      <c r="R88" s="156"/>
      <c r="S88" s="156" t="s">
        <v>120</v>
      </c>
      <c r="T88" s="156" t="s">
        <v>121</v>
      </c>
      <c r="U88" s="156">
        <v>0</v>
      </c>
      <c r="V88" s="156">
        <f t="shared" si="27"/>
        <v>0</v>
      </c>
      <c r="W88" s="156"/>
      <c r="X88" s="149"/>
      <c r="Y88" s="149"/>
      <c r="Z88" s="149"/>
      <c r="AA88" s="149"/>
      <c r="AB88" s="149"/>
      <c r="AC88" s="149"/>
      <c r="AD88" s="149"/>
      <c r="AE88" s="149"/>
      <c r="AF88" s="149"/>
      <c r="AG88" s="149" t="s">
        <v>122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71">
        <v>76</v>
      </c>
      <c r="B89" s="172" t="s">
        <v>258</v>
      </c>
      <c r="C89" s="255" t="s">
        <v>259</v>
      </c>
      <c r="D89" s="173" t="s">
        <v>180</v>
      </c>
      <c r="E89" s="174">
        <v>5</v>
      </c>
      <c r="F89" s="175">
        <v>0</v>
      </c>
      <c r="G89" s="176">
        <f t="shared" si="21"/>
        <v>0</v>
      </c>
      <c r="H89" s="157">
        <v>6240</v>
      </c>
      <c r="I89" s="156">
        <f t="shared" si="22"/>
        <v>31200</v>
      </c>
      <c r="J89" s="157">
        <v>0</v>
      </c>
      <c r="K89" s="156">
        <f t="shared" si="23"/>
        <v>0</v>
      </c>
      <c r="L89" s="156">
        <v>21</v>
      </c>
      <c r="M89" s="156">
        <f t="shared" si="24"/>
        <v>0</v>
      </c>
      <c r="N89" s="156">
        <v>0</v>
      </c>
      <c r="O89" s="156">
        <f t="shared" si="25"/>
        <v>0</v>
      </c>
      <c r="P89" s="156">
        <v>0</v>
      </c>
      <c r="Q89" s="156">
        <f t="shared" si="26"/>
        <v>0</v>
      </c>
      <c r="R89" s="156"/>
      <c r="S89" s="156" t="s">
        <v>120</v>
      </c>
      <c r="T89" s="156" t="s">
        <v>121</v>
      </c>
      <c r="U89" s="156">
        <v>0</v>
      </c>
      <c r="V89" s="156">
        <f t="shared" si="27"/>
        <v>0</v>
      </c>
      <c r="W89" s="156"/>
      <c r="X89" s="149"/>
      <c r="Y89" s="149"/>
      <c r="Z89" s="149"/>
      <c r="AA89" s="149"/>
      <c r="AB89" s="149"/>
      <c r="AC89" s="149"/>
      <c r="AD89" s="149"/>
      <c r="AE89" s="149"/>
      <c r="AF89" s="149"/>
      <c r="AG89" s="149" t="s">
        <v>122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71">
        <v>77</v>
      </c>
      <c r="B90" s="172" t="s">
        <v>260</v>
      </c>
      <c r="C90" s="255" t="s">
        <v>261</v>
      </c>
      <c r="D90" s="173" t="s">
        <v>180</v>
      </c>
      <c r="E90" s="174">
        <v>8</v>
      </c>
      <c r="F90" s="175">
        <v>0</v>
      </c>
      <c r="G90" s="176">
        <f t="shared" si="21"/>
        <v>0</v>
      </c>
      <c r="H90" s="157">
        <v>2160</v>
      </c>
      <c r="I90" s="156">
        <f t="shared" si="22"/>
        <v>17280</v>
      </c>
      <c r="J90" s="157">
        <v>0</v>
      </c>
      <c r="K90" s="156">
        <f t="shared" si="23"/>
        <v>0</v>
      </c>
      <c r="L90" s="156">
        <v>21</v>
      </c>
      <c r="M90" s="156">
        <f t="shared" si="24"/>
        <v>0</v>
      </c>
      <c r="N90" s="156">
        <v>0</v>
      </c>
      <c r="O90" s="156">
        <f t="shared" si="25"/>
        <v>0</v>
      </c>
      <c r="P90" s="156">
        <v>0</v>
      </c>
      <c r="Q90" s="156">
        <f t="shared" si="26"/>
        <v>0</v>
      </c>
      <c r="R90" s="156"/>
      <c r="S90" s="156" t="s">
        <v>120</v>
      </c>
      <c r="T90" s="156" t="s">
        <v>121</v>
      </c>
      <c r="U90" s="156">
        <v>0</v>
      </c>
      <c r="V90" s="156">
        <f t="shared" si="27"/>
        <v>0</v>
      </c>
      <c r="W90" s="156"/>
      <c r="X90" s="149"/>
      <c r="Y90" s="149"/>
      <c r="Z90" s="149"/>
      <c r="AA90" s="149"/>
      <c r="AB90" s="149"/>
      <c r="AC90" s="149"/>
      <c r="AD90" s="149"/>
      <c r="AE90" s="149"/>
      <c r="AF90" s="149"/>
      <c r="AG90" s="149" t="s">
        <v>122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1">
        <v>78</v>
      </c>
      <c r="B91" s="172" t="s">
        <v>262</v>
      </c>
      <c r="C91" s="255" t="s">
        <v>263</v>
      </c>
      <c r="D91" s="173" t="s">
        <v>191</v>
      </c>
      <c r="E91" s="174">
        <v>4</v>
      </c>
      <c r="F91" s="175">
        <v>0</v>
      </c>
      <c r="G91" s="176">
        <f t="shared" si="21"/>
        <v>0</v>
      </c>
      <c r="H91" s="157">
        <v>1344</v>
      </c>
      <c r="I91" s="156">
        <f t="shared" si="22"/>
        <v>5376</v>
      </c>
      <c r="J91" s="157">
        <v>0</v>
      </c>
      <c r="K91" s="156">
        <f t="shared" si="23"/>
        <v>0</v>
      </c>
      <c r="L91" s="156">
        <v>21</v>
      </c>
      <c r="M91" s="156">
        <f t="shared" si="24"/>
        <v>0</v>
      </c>
      <c r="N91" s="156">
        <v>0</v>
      </c>
      <c r="O91" s="156">
        <f t="shared" si="25"/>
        <v>0</v>
      </c>
      <c r="P91" s="156">
        <v>0</v>
      </c>
      <c r="Q91" s="156">
        <f t="shared" si="26"/>
        <v>0</v>
      </c>
      <c r="R91" s="156"/>
      <c r="S91" s="156" t="s">
        <v>120</v>
      </c>
      <c r="T91" s="156" t="s">
        <v>121</v>
      </c>
      <c r="U91" s="156">
        <v>0</v>
      </c>
      <c r="V91" s="156">
        <f t="shared" si="27"/>
        <v>0</v>
      </c>
      <c r="W91" s="156"/>
      <c r="X91" s="149"/>
      <c r="Y91" s="149"/>
      <c r="Z91" s="149"/>
      <c r="AA91" s="149"/>
      <c r="AB91" s="149"/>
      <c r="AC91" s="149"/>
      <c r="AD91" s="149"/>
      <c r="AE91" s="149"/>
      <c r="AF91" s="149"/>
      <c r="AG91" s="149" t="s">
        <v>122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ht="45" outlineLevel="1" x14ac:dyDescent="0.2">
      <c r="A92" s="171">
        <v>79</v>
      </c>
      <c r="B92" s="172" t="s">
        <v>264</v>
      </c>
      <c r="C92" s="179" t="s">
        <v>265</v>
      </c>
      <c r="D92" s="173" t="s">
        <v>180</v>
      </c>
      <c r="E92" s="174">
        <v>2</v>
      </c>
      <c r="F92" s="175">
        <v>0</v>
      </c>
      <c r="G92" s="176">
        <f t="shared" si="21"/>
        <v>0</v>
      </c>
      <c r="H92" s="157">
        <v>32880</v>
      </c>
      <c r="I92" s="156">
        <f t="shared" si="22"/>
        <v>65760</v>
      </c>
      <c r="J92" s="157">
        <v>0</v>
      </c>
      <c r="K92" s="156">
        <f t="shared" si="23"/>
        <v>0</v>
      </c>
      <c r="L92" s="156">
        <v>21</v>
      </c>
      <c r="M92" s="156">
        <f t="shared" si="24"/>
        <v>0</v>
      </c>
      <c r="N92" s="156">
        <v>0</v>
      </c>
      <c r="O92" s="156">
        <f t="shared" si="25"/>
        <v>0</v>
      </c>
      <c r="P92" s="156">
        <v>0</v>
      </c>
      <c r="Q92" s="156">
        <f t="shared" si="26"/>
        <v>0</v>
      </c>
      <c r="R92" s="156"/>
      <c r="S92" s="156" t="s">
        <v>120</v>
      </c>
      <c r="T92" s="156" t="s">
        <v>121</v>
      </c>
      <c r="U92" s="156">
        <v>0</v>
      </c>
      <c r="V92" s="156">
        <f t="shared" si="27"/>
        <v>0</v>
      </c>
      <c r="W92" s="156"/>
      <c r="X92" s="149"/>
      <c r="Y92" s="149"/>
      <c r="Z92" s="149"/>
      <c r="AA92" s="149"/>
      <c r="AB92" s="149"/>
      <c r="AC92" s="149"/>
      <c r="AD92" s="149"/>
      <c r="AE92" s="149"/>
      <c r="AF92" s="149"/>
      <c r="AG92" s="149" t="s">
        <v>122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71">
        <v>80</v>
      </c>
      <c r="B93" s="172" t="s">
        <v>266</v>
      </c>
      <c r="C93" s="255" t="s">
        <v>267</v>
      </c>
      <c r="D93" s="173" t="s">
        <v>180</v>
      </c>
      <c r="E93" s="174">
        <v>8</v>
      </c>
      <c r="F93" s="175">
        <v>0</v>
      </c>
      <c r="G93" s="176">
        <f t="shared" si="21"/>
        <v>0</v>
      </c>
      <c r="H93" s="157">
        <v>1320</v>
      </c>
      <c r="I93" s="156">
        <f t="shared" si="22"/>
        <v>10560</v>
      </c>
      <c r="J93" s="157">
        <v>0</v>
      </c>
      <c r="K93" s="156">
        <f t="shared" si="23"/>
        <v>0</v>
      </c>
      <c r="L93" s="156">
        <v>21</v>
      </c>
      <c r="M93" s="156">
        <f t="shared" si="24"/>
        <v>0</v>
      </c>
      <c r="N93" s="156">
        <v>0</v>
      </c>
      <c r="O93" s="156">
        <f t="shared" si="25"/>
        <v>0</v>
      </c>
      <c r="P93" s="156">
        <v>0</v>
      </c>
      <c r="Q93" s="156">
        <f t="shared" si="26"/>
        <v>0</v>
      </c>
      <c r="R93" s="156"/>
      <c r="S93" s="156" t="s">
        <v>120</v>
      </c>
      <c r="T93" s="156" t="s">
        <v>121</v>
      </c>
      <c r="U93" s="156">
        <v>0</v>
      </c>
      <c r="V93" s="156">
        <f t="shared" si="27"/>
        <v>0</v>
      </c>
      <c r="W93" s="156"/>
      <c r="X93" s="149"/>
      <c r="Y93" s="149"/>
      <c r="Z93" s="149"/>
      <c r="AA93" s="149"/>
      <c r="AB93" s="149"/>
      <c r="AC93" s="149"/>
      <c r="AD93" s="149"/>
      <c r="AE93" s="149"/>
      <c r="AF93" s="149"/>
      <c r="AG93" s="149" t="s">
        <v>122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2.5" outlineLevel="1" x14ac:dyDescent="0.2">
      <c r="A94" s="171">
        <v>81</v>
      </c>
      <c r="B94" s="172" t="s">
        <v>268</v>
      </c>
      <c r="C94" s="255" t="s">
        <v>269</v>
      </c>
      <c r="D94" s="173" t="s">
        <v>191</v>
      </c>
      <c r="E94" s="174">
        <v>8</v>
      </c>
      <c r="F94" s="175">
        <v>0</v>
      </c>
      <c r="G94" s="176">
        <f t="shared" si="21"/>
        <v>0</v>
      </c>
      <c r="H94" s="157">
        <v>3120</v>
      </c>
      <c r="I94" s="156">
        <f t="shared" si="22"/>
        <v>24960</v>
      </c>
      <c r="J94" s="157">
        <v>0</v>
      </c>
      <c r="K94" s="156">
        <f t="shared" si="23"/>
        <v>0</v>
      </c>
      <c r="L94" s="156">
        <v>21</v>
      </c>
      <c r="M94" s="156">
        <f t="shared" si="24"/>
        <v>0</v>
      </c>
      <c r="N94" s="156">
        <v>0</v>
      </c>
      <c r="O94" s="156">
        <f t="shared" si="25"/>
        <v>0</v>
      </c>
      <c r="P94" s="156">
        <v>0</v>
      </c>
      <c r="Q94" s="156">
        <f t="shared" si="26"/>
        <v>0</v>
      </c>
      <c r="R94" s="156"/>
      <c r="S94" s="156" t="s">
        <v>120</v>
      </c>
      <c r="T94" s="156" t="s">
        <v>121</v>
      </c>
      <c r="U94" s="156">
        <v>0</v>
      </c>
      <c r="V94" s="156">
        <f t="shared" si="27"/>
        <v>0</v>
      </c>
      <c r="W94" s="156"/>
      <c r="X94" s="149"/>
      <c r="Y94" s="149"/>
      <c r="Z94" s="149"/>
      <c r="AA94" s="149"/>
      <c r="AB94" s="149"/>
      <c r="AC94" s="149"/>
      <c r="AD94" s="149"/>
      <c r="AE94" s="149"/>
      <c r="AF94" s="149"/>
      <c r="AG94" s="149" t="s">
        <v>122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outlineLevel="1" x14ac:dyDescent="0.2">
      <c r="A95" s="171">
        <v>82</v>
      </c>
      <c r="B95" s="172" t="s">
        <v>270</v>
      </c>
      <c r="C95" s="255" t="s">
        <v>271</v>
      </c>
      <c r="D95" s="173" t="s">
        <v>180</v>
      </c>
      <c r="E95" s="174">
        <v>1</v>
      </c>
      <c r="F95" s="175">
        <v>0</v>
      </c>
      <c r="G95" s="176">
        <f t="shared" si="21"/>
        <v>0</v>
      </c>
      <c r="H95" s="157">
        <v>7872</v>
      </c>
      <c r="I95" s="156">
        <f t="shared" si="22"/>
        <v>7872</v>
      </c>
      <c r="J95" s="157">
        <v>0</v>
      </c>
      <c r="K95" s="156">
        <f t="shared" si="23"/>
        <v>0</v>
      </c>
      <c r="L95" s="156">
        <v>21</v>
      </c>
      <c r="M95" s="156">
        <f t="shared" si="24"/>
        <v>0</v>
      </c>
      <c r="N95" s="156">
        <v>0</v>
      </c>
      <c r="O95" s="156">
        <f t="shared" si="25"/>
        <v>0</v>
      </c>
      <c r="P95" s="156">
        <v>0</v>
      </c>
      <c r="Q95" s="156">
        <f t="shared" si="26"/>
        <v>0</v>
      </c>
      <c r="R95" s="156"/>
      <c r="S95" s="156" t="s">
        <v>120</v>
      </c>
      <c r="T95" s="156" t="s">
        <v>121</v>
      </c>
      <c r="U95" s="156">
        <v>0</v>
      </c>
      <c r="V95" s="156">
        <f t="shared" si="27"/>
        <v>0</v>
      </c>
      <c r="W95" s="156"/>
      <c r="X95" s="149"/>
      <c r="Y95" s="149"/>
      <c r="Z95" s="149"/>
      <c r="AA95" s="149"/>
      <c r="AB95" s="149"/>
      <c r="AC95" s="149"/>
      <c r="AD95" s="149"/>
      <c r="AE95" s="149"/>
      <c r="AF95" s="149"/>
      <c r="AG95" s="149" t="s">
        <v>122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2.5" outlineLevel="1" x14ac:dyDescent="0.2">
      <c r="A96" s="171">
        <v>83</v>
      </c>
      <c r="B96" s="172" t="s">
        <v>272</v>
      </c>
      <c r="C96" s="255" t="s">
        <v>273</v>
      </c>
      <c r="D96" s="173" t="s">
        <v>180</v>
      </c>
      <c r="E96" s="174">
        <v>2</v>
      </c>
      <c r="F96" s="175">
        <v>0</v>
      </c>
      <c r="G96" s="176">
        <f t="shared" si="21"/>
        <v>0</v>
      </c>
      <c r="H96" s="157">
        <v>6592</v>
      </c>
      <c r="I96" s="156">
        <f t="shared" si="22"/>
        <v>13184</v>
      </c>
      <c r="J96" s="157">
        <v>0</v>
      </c>
      <c r="K96" s="156">
        <f t="shared" si="23"/>
        <v>0</v>
      </c>
      <c r="L96" s="156">
        <v>21</v>
      </c>
      <c r="M96" s="156">
        <f t="shared" si="24"/>
        <v>0</v>
      </c>
      <c r="N96" s="156">
        <v>0</v>
      </c>
      <c r="O96" s="156">
        <f t="shared" si="25"/>
        <v>0</v>
      </c>
      <c r="P96" s="156">
        <v>0</v>
      </c>
      <c r="Q96" s="156">
        <f t="shared" si="26"/>
        <v>0</v>
      </c>
      <c r="R96" s="156"/>
      <c r="S96" s="156" t="s">
        <v>120</v>
      </c>
      <c r="T96" s="156" t="s">
        <v>121</v>
      </c>
      <c r="U96" s="156">
        <v>0</v>
      </c>
      <c r="V96" s="156">
        <f t="shared" si="27"/>
        <v>0</v>
      </c>
      <c r="W96" s="156"/>
      <c r="X96" s="149"/>
      <c r="Y96" s="149"/>
      <c r="Z96" s="149"/>
      <c r="AA96" s="149"/>
      <c r="AB96" s="149"/>
      <c r="AC96" s="149"/>
      <c r="AD96" s="149"/>
      <c r="AE96" s="149"/>
      <c r="AF96" s="149"/>
      <c r="AG96" s="149" t="s">
        <v>122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71">
        <v>84</v>
      </c>
      <c r="B97" s="172" t="s">
        <v>274</v>
      </c>
      <c r="C97" s="255" t="s">
        <v>275</v>
      </c>
      <c r="D97" s="173" t="s">
        <v>191</v>
      </c>
      <c r="E97" s="174">
        <v>2</v>
      </c>
      <c r="F97" s="175">
        <v>0</v>
      </c>
      <c r="G97" s="176">
        <f t="shared" si="21"/>
        <v>0</v>
      </c>
      <c r="H97" s="157">
        <v>2016</v>
      </c>
      <c r="I97" s="156">
        <f t="shared" si="22"/>
        <v>4032</v>
      </c>
      <c r="J97" s="157">
        <v>0</v>
      </c>
      <c r="K97" s="156">
        <f t="shared" si="23"/>
        <v>0</v>
      </c>
      <c r="L97" s="156">
        <v>21</v>
      </c>
      <c r="M97" s="156">
        <f t="shared" si="24"/>
        <v>0</v>
      </c>
      <c r="N97" s="156">
        <v>0</v>
      </c>
      <c r="O97" s="156">
        <f t="shared" si="25"/>
        <v>0</v>
      </c>
      <c r="P97" s="156">
        <v>0</v>
      </c>
      <c r="Q97" s="156">
        <f t="shared" si="26"/>
        <v>0</v>
      </c>
      <c r="R97" s="156"/>
      <c r="S97" s="156" t="s">
        <v>120</v>
      </c>
      <c r="T97" s="156" t="s">
        <v>121</v>
      </c>
      <c r="U97" s="156">
        <v>0</v>
      </c>
      <c r="V97" s="156">
        <f t="shared" si="27"/>
        <v>0</v>
      </c>
      <c r="W97" s="156"/>
      <c r="X97" s="149"/>
      <c r="Y97" s="149"/>
      <c r="Z97" s="149"/>
      <c r="AA97" s="149"/>
      <c r="AB97" s="149"/>
      <c r="AC97" s="149"/>
      <c r="AD97" s="149"/>
      <c r="AE97" s="149"/>
      <c r="AF97" s="149"/>
      <c r="AG97" s="149" t="s">
        <v>122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71">
        <v>85</v>
      </c>
      <c r="B98" s="172" t="s">
        <v>276</v>
      </c>
      <c r="C98" s="255" t="s">
        <v>277</v>
      </c>
      <c r="D98" s="173" t="s">
        <v>180</v>
      </c>
      <c r="E98" s="174">
        <v>4</v>
      </c>
      <c r="F98" s="175">
        <v>0</v>
      </c>
      <c r="G98" s="176">
        <f t="shared" si="21"/>
        <v>0</v>
      </c>
      <c r="H98" s="157">
        <v>4440</v>
      </c>
      <c r="I98" s="156">
        <f t="shared" si="22"/>
        <v>17760</v>
      </c>
      <c r="J98" s="157">
        <v>0</v>
      </c>
      <c r="K98" s="156">
        <f t="shared" si="23"/>
        <v>0</v>
      </c>
      <c r="L98" s="156">
        <v>21</v>
      </c>
      <c r="M98" s="156">
        <f t="shared" si="24"/>
        <v>0</v>
      </c>
      <c r="N98" s="156">
        <v>0</v>
      </c>
      <c r="O98" s="156">
        <f t="shared" si="25"/>
        <v>0</v>
      </c>
      <c r="P98" s="156">
        <v>0</v>
      </c>
      <c r="Q98" s="156">
        <f t="shared" si="26"/>
        <v>0</v>
      </c>
      <c r="R98" s="156"/>
      <c r="S98" s="156" t="s">
        <v>120</v>
      </c>
      <c r="T98" s="156" t="s">
        <v>121</v>
      </c>
      <c r="U98" s="156">
        <v>0</v>
      </c>
      <c r="V98" s="156">
        <f t="shared" si="27"/>
        <v>0</v>
      </c>
      <c r="W98" s="156"/>
      <c r="X98" s="149"/>
      <c r="Y98" s="149"/>
      <c r="Z98" s="149"/>
      <c r="AA98" s="149"/>
      <c r="AB98" s="149"/>
      <c r="AC98" s="149"/>
      <c r="AD98" s="149"/>
      <c r="AE98" s="149"/>
      <c r="AF98" s="149"/>
      <c r="AG98" s="149" t="s">
        <v>122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71">
        <v>86</v>
      </c>
      <c r="B99" s="172" t="s">
        <v>278</v>
      </c>
      <c r="C99" s="179" t="s">
        <v>279</v>
      </c>
      <c r="D99" s="173" t="s">
        <v>180</v>
      </c>
      <c r="E99" s="174">
        <v>24</v>
      </c>
      <c r="F99" s="175">
        <v>0</v>
      </c>
      <c r="G99" s="176">
        <f t="shared" si="21"/>
        <v>0</v>
      </c>
      <c r="H99" s="157">
        <v>0</v>
      </c>
      <c r="I99" s="156">
        <f t="shared" si="22"/>
        <v>0</v>
      </c>
      <c r="J99" s="157">
        <v>144</v>
      </c>
      <c r="K99" s="156">
        <f t="shared" si="23"/>
        <v>3456</v>
      </c>
      <c r="L99" s="156">
        <v>21</v>
      </c>
      <c r="M99" s="156">
        <f t="shared" si="24"/>
        <v>0</v>
      </c>
      <c r="N99" s="156">
        <v>0</v>
      </c>
      <c r="O99" s="156">
        <f t="shared" si="25"/>
        <v>0</v>
      </c>
      <c r="P99" s="156">
        <v>0</v>
      </c>
      <c r="Q99" s="156">
        <f t="shared" si="26"/>
        <v>0</v>
      </c>
      <c r="R99" s="156"/>
      <c r="S99" s="156" t="s">
        <v>120</v>
      </c>
      <c r="T99" s="156" t="s">
        <v>121</v>
      </c>
      <c r="U99" s="156">
        <v>0</v>
      </c>
      <c r="V99" s="156">
        <f t="shared" si="27"/>
        <v>0</v>
      </c>
      <c r="W99" s="156"/>
      <c r="X99" s="149"/>
      <c r="Y99" s="149"/>
      <c r="Z99" s="149"/>
      <c r="AA99" s="149"/>
      <c r="AB99" s="149"/>
      <c r="AC99" s="149"/>
      <c r="AD99" s="149"/>
      <c r="AE99" s="149"/>
      <c r="AF99" s="149"/>
      <c r="AG99" s="149" t="s">
        <v>135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71">
        <v>87</v>
      </c>
      <c r="B100" s="172" t="s">
        <v>280</v>
      </c>
      <c r="C100" s="179" t="s">
        <v>281</v>
      </c>
      <c r="D100" s="173" t="s">
        <v>191</v>
      </c>
      <c r="E100" s="174">
        <v>2</v>
      </c>
      <c r="F100" s="175">
        <v>0</v>
      </c>
      <c r="G100" s="176">
        <f t="shared" si="21"/>
        <v>0</v>
      </c>
      <c r="H100" s="157">
        <v>3000</v>
      </c>
      <c r="I100" s="156">
        <f t="shared" si="22"/>
        <v>6000</v>
      </c>
      <c r="J100" s="157">
        <v>0</v>
      </c>
      <c r="K100" s="156">
        <f t="shared" si="23"/>
        <v>0</v>
      </c>
      <c r="L100" s="156">
        <v>21</v>
      </c>
      <c r="M100" s="156">
        <f t="shared" si="24"/>
        <v>0</v>
      </c>
      <c r="N100" s="156">
        <v>0</v>
      </c>
      <c r="O100" s="156">
        <f t="shared" si="25"/>
        <v>0</v>
      </c>
      <c r="P100" s="156">
        <v>0</v>
      </c>
      <c r="Q100" s="156">
        <f t="shared" si="26"/>
        <v>0</v>
      </c>
      <c r="R100" s="156"/>
      <c r="S100" s="156" t="s">
        <v>120</v>
      </c>
      <c r="T100" s="156" t="s">
        <v>121</v>
      </c>
      <c r="U100" s="156">
        <v>0</v>
      </c>
      <c r="V100" s="156">
        <f t="shared" si="27"/>
        <v>0</v>
      </c>
      <c r="W100" s="156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122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71">
        <v>88</v>
      </c>
      <c r="B101" s="172" t="s">
        <v>282</v>
      </c>
      <c r="C101" s="255" t="s">
        <v>283</v>
      </c>
      <c r="D101" s="173" t="s">
        <v>180</v>
      </c>
      <c r="E101" s="174">
        <v>2</v>
      </c>
      <c r="F101" s="175">
        <v>0</v>
      </c>
      <c r="G101" s="176">
        <f t="shared" si="21"/>
        <v>0</v>
      </c>
      <c r="H101" s="157">
        <v>10680</v>
      </c>
      <c r="I101" s="156">
        <f t="shared" si="22"/>
        <v>21360</v>
      </c>
      <c r="J101" s="157">
        <v>0</v>
      </c>
      <c r="K101" s="156">
        <f t="shared" si="23"/>
        <v>0</v>
      </c>
      <c r="L101" s="156">
        <v>21</v>
      </c>
      <c r="M101" s="156">
        <f t="shared" si="24"/>
        <v>0</v>
      </c>
      <c r="N101" s="156">
        <v>0</v>
      </c>
      <c r="O101" s="156">
        <f t="shared" si="25"/>
        <v>0</v>
      </c>
      <c r="P101" s="156">
        <v>0</v>
      </c>
      <c r="Q101" s="156">
        <f t="shared" si="26"/>
        <v>0</v>
      </c>
      <c r="R101" s="156"/>
      <c r="S101" s="156" t="s">
        <v>120</v>
      </c>
      <c r="T101" s="156" t="s">
        <v>121</v>
      </c>
      <c r="U101" s="156">
        <v>0</v>
      </c>
      <c r="V101" s="156">
        <f t="shared" si="27"/>
        <v>0</v>
      </c>
      <c r="W101" s="156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122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1">
        <v>89</v>
      </c>
      <c r="B102" s="172" t="s">
        <v>284</v>
      </c>
      <c r="C102" s="179" t="s">
        <v>285</v>
      </c>
      <c r="D102" s="173" t="s">
        <v>180</v>
      </c>
      <c r="E102" s="174">
        <v>1</v>
      </c>
      <c r="F102" s="175">
        <v>0</v>
      </c>
      <c r="G102" s="176">
        <f t="shared" si="21"/>
        <v>0</v>
      </c>
      <c r="H102" s="157">
        <v>1440</v>
      </c>
      <c r="I102" s="156">
        <f t="shared" si="22"/>
        <v>1440</v>
      </c>
      <c r="J102" s="157">
        <v>0</v>
      </c>
      <c r="K102" s="156">
        <f t="shared" si="23"/>
        <v>0</v>
      </c>
      <c r="L102" s="156">
        <v>21</v>
      </c>
      <c r="M102" s="156">
        <f t="shared" si="24"/>
        <v>0</v>
      </c>
      <c r="N102" s="156">
        <v>0</v>
      </c>
      <c r="O102" s="156">
        <f t="shared" si="25"/>
        <v>0</v>
      </c>
      <c r="P102" s="156">
        <v>0</v>
      </c>
      <c r="Q102" s="156">
        <f t="shared" si="26"/>
        <v>0</v>
      </c>
      <c r="R102" s="156"/>
      <c r="S102" s="156" t="s">
        <v>120</v>
      </c>
      <c r="T102" s="156" t="s">
        <v>121</v>
      </c>
      <c r="U102" s="156">
        <v>0</v>
      </c>
      <c r="V102" s="156">
        <f t="shared" si="27"/>
        <v>0</v>
      </c>
      <c r="W102" s="156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122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ht="22.5" outlineLevel="1" x14ac:dyDescent="0.2">
      <c r="A103" s="171">
        <v>90</v>
      </c>
      <c r="B103" s="172" t="s">
        <v>286</v>
      </c>
      <c r="C103" s="179" t="s">
        <v>287</v>
      </c>
      <c r="D103" s="173" t="s">
        <v>180</v>
      </c>
      <c r="E103" s="174">
        <v>1</v>
      </c>
      <c r="F103" s="175">
        <v>0</v>
      </c>
      <c r="G103" s="176">
        <f t="shared" si="21"/>
        <v>0</v>
      </c>
      <c r="H103" s="157">
        <v>5040</v>
      </c>
      <c r="I103" s="156">
        <f t="shared" si="22"/>
        <v>5040</v>
      </c>
      <c r="J103" s="157">
        <v>0</v>
      </c>
      <c r="K103" s="156">
        <f t="shared" si="23"/>
        <v>0</v>
      </c>
      <c r="L103" s="156">
        <v>21</v>
      </c>
      <c r="M103" s="156">
        <f t="shared" si="24"/>
        <v>0</v>
      </c>
      <c r="N103" s="156">
        <v>0</v>
      </c>
      <c r="O103" s="156">
        <f t="shared" si="25"/>
        <v>0</v>
      </c>
      <c r="P103" s="156">
        <v>0</v>
      </c>
      <c r="Q103" s="156">
        <f t="shared" si="26"/>
        <v>0</v>
      </c>
      <c r="R103" s="156"/>
      <c r="S103" s="156" t="s">
        <v>120</v>
      </c>
      <c r="T103" s="156" t="s">
        <v>121</v>
      </c>
      <c r="U103" s="156">
        <v>0</v>
      </c>
      <c r="V103" s="156">
        <f t="shared" si="27"/>
        <v>0</v>
      </c>
      <c r="W103" s="156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122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1">
        <v>91</v>
      </c>
      <c r="B104" s="172" t="s">
        <v>288</v>
      </c>
      <c r="C104" s="179" t="s">
        <v>289</v>
      </c>
      <c r="D104" s="173" t="s">
        <v>180</v>
      </c>
      <c r="E104" s="174">
        <v>1</v>
      </c>
      <c r="F104" s="175">
        <v>0</v>
      </c>
      <c r="G104" s="176">
        <f t="shared" si="21"/>
        <v>0</v>
      </c>
      <c r="H104" s="157">
        <v>8400</v>
      </c>
      <c r="I104" s="156">
        <f t="shared" si="22"/>
        <v>8400</v>
      </c>
      <c r="J104" s="157">
        <v>0</v>
      </c>
      <c r="K104" s="156">
        <f t="shared" si="23"/>
        <v>0</v>
      </c>
      <c r="L104" s="156">
        <v>21</v>
      </c>
      <c r="M104" s="156">
        <f t="shared" si="24"/>
        <v>0</v>
      </c>
      <c r="N104" s="156">
        <v>0</v>
      </c>
      <c r="O104" s="156">
        <f t="shared" si="25"/>
        <v>0</v>
      </c>
      <c r="P104" s="156">
        <v>0</v>
      </c>
      <c r="Q104" s="156">
        <f t="shared" si="26"/>
        <v>0</v>
      </c>
      <c r="R104" s="156"/>
      <c r="S104" s="156" t="s">
        <v>120</v>
      </c>
      <c r="T104" s="156" t="s">
        <v>121</v>
      </c>
      <c r="U104" s="156">
        <v>0</v>
      </c>
      <c r="V104" s="156">
        <f t="shared" si="27"/>
        <v>0</v>
      </c>
      <c r="W104" s="156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122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71">
        <v>92</v>
      </c>
      <c r="B105" s="172" t="s">
        <v>290</v>
      </c>
      <c r="C105" s="255" t="s">
        <v>291</v>
      </c>
      <c r="D105" s="173" t="s">
        <v>180</v>
      </c>
      <c r="E105" s="174">
        <v>1</v>
      </c>
      <c r="F105" s="175">
        <v>0</v>
      </c>
      <c r="G105" s="176">
        <f t="shared" si="21"/>
        <v>0</v>
      </c>
      <c r="H105" s="157">
        <v>1764</v>
      </c>
      <c r="I105" s="156">
        <f t="shared" si="22"/>
        <v>1764</v>
      </c>
      <c r="J105" s="157">
        <v>0</v>
      </c>
      <c r="K105" s="156">
        <f t="shared" si="23"/>
        <v>0</v>
      </c>
      <c r="L105" s="156">
        <v>21</v>
      </c>
      <c r="M105" s="156">
        <f t="shared" si="24"/>
        <v>0</v>
      </c>
      <c r="N105" s="156">
        <v>0</v>
      </c>
      <c r="O105" s="156">
        <f t="shared" si="25"/>
        <v>0</v>
      </c>
      <c r="P105" s="156">
        <v>0</v>
      </c>
      <c r="Q105" s="156">
        <f t="shared" si="26"/>
        <v>0</v>
      </c>
      <c r="R105" s="156"/>
      <c r="S105" s="156" t="s">
        <v>120</v>
      </c>
      <c r="T105" s="156" t="s">
        <v>121</v>
      </c>
      <c r="U105" s="156">
        <v>0</v>
      </c>
      <c r="V105" s="156">
        <f t="shared" si="27"/>
        <v>0</v>
      </c>
      <c r="W105" s="156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122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71">
        <v>93</v>
      </c>
      <c r="B106" s="172" t="s">
        <v>292</v>
      </c>
      <c r="C106" s="179" t="s">
        <v>293</v>
      </c>
      <c r="D106" s="173" t="s">
        <v>180</v>
      </c>
      <c r="E106" s="174">
        <v>1</v>
      </c>
      <c r="F106" s="175">
        <v>0</v>
      </c>
      <c r="G106" s="176">
        <f t="shared" si="21"/>
        <v>0</v>
      </c>
      <c r="H106" s="157">
        <v>540</v>
      </c>
      <c r="I106" s="156">
        <f t="shared" si="22"/>
        <v>540</v>
      </c>
      <c r="J106" s="157">
        <v>0</v>
      </c>
      <c r="K106" s="156">
        <f t="shared" si="23"/>
        <v>0</v>
      </c>
      <c r="L106" s="156">
        <v>21</v>
      </c>
      <c r="M106" s="156">
        <f t="shared" si="24"/>
        <v>0</v>
      </c>
      <c r="N106" s="156">
        <v>0</v>
      </c>
      <c r="O106" s="156">
        <f t="shared" si="25"/>
        <v>0</v>
      </c>
      <c r="P106" s="156">
        <v>0</v>
      </c>
      <c r="Q106" s="156">
        <f t="shared" si="26"/>
        <v>0</v>
      </c>
      <c r="R106" s="156"/>
      <c r="S106" s="156" t="s">
        <v>120</v>
      </c>
      <c r="T106" s="156" t="s">
        <v>121</v>
      </c>
      <c r="U106" s="156">
        <v>0</v>
      </c>
      <c r="V106" s="156">
        <f t="shared" si="27"/>
        <v>0</v>
      </c>
      <c r="W106" s="156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122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71">
        <v>94</v>
      </c>
      <c r="B107" s="172" t="s">
        <v>294</v>
      </c>
      <c r="C107" s="179" t="s">
        <v>295</v>
      </c>
      <c r="D107" s="173" t="s">
        <v>180</v>
      </c>
      <c r="E107" s="174">
        <v>1</v>
      </c>
      <c r="F107" s="175">
        <v>0</v>
      </c>
      <c r="G107" s="176">
        <f t="shared" si="21"/>
        <v>0</v>
      </c>
      <c r="H107" s="157">
        <v>1080</v>
      </c>
      <c r="I107" s="156">
        <f t="shared" si="22"/>
        <v>1080</v>
      </c>
      <c r="J107" s="157">
        <v>0</v>
      </c>
      <c r="K107" s="156">
        <f t="shared" si="23"/>
        <v>0</v>
      </c>
      <c r="L107" s="156">
        <v>21</v>
      </c>
      <c r="M107" s="156">
        <f t="shared" si="24"/>
        <v>0</v>
      </c>
      <c r="N107" s="156">
        <v>0</v>
      </c>
      <c r="O107" s="156">
        <f t="shared" si="25"/>
        <v>0</v>
      </c>
      <c r="P107" s="156">
        <v>0</v>
      </c>
      <c r="Q107" s="156">
        <f t="shared" si="26"/>
        <v>0</v>
      </c>
      <c r="R107" s="156"/>
      <c r="S107" s="156" t="s">
        <v>120</v>
      </c>
      <c r="T107" s="156" t="s">
        <v>121</v>
      </c>
      <c r="U107" s="156">
        <v>0</v>
      </c>
      <c r="V107" s="156">
        <f t="shared" si="27"/>
        <v>0</v>
      </c>
      <c r="W107" s="156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122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1">
        <v>95</v>
      </c>
      <c r="B108" s="172" t="s">
        <v>296</v>
      </c>
      <c r="C108" s="255" t="s">
        <v>297</v>
      </c>
      <c r="D108" s="173" t="s">
        <v>180</v>
      </c>
      <c r="E108" s="174">
        <v>1</v>
      </c>
      <c r="F108" s="175">
        <v>0</v>
      </c>
      <c r="G108" s="176">
        <f t="shared" si="21"/>
        <v>0</v>
      </c>
      <c r="H108" s="157">
        <v>3000</v>
      </c>
      <c r="I108" s="156">
        <f t="shared" si="22"/>
        <v>3000</v>
      </c>
      <c r="J108" s="157">
        <v>0</v>
      </c>
      <c r="K108" s="156">
        <f t="shared" si="23"/>
        <v>0</v>
      </c>
      <c r="L108" s="156">
        <v>21</v>
      </c>
      <c r="M108" s="156">
        <f t="shared" si="24"/>
        <v>0</v>
      </c>
      <c r="N108" s="156">
        <v>0</v>
      </c>
      <c r="O108" s="156">
        <f t="shared" si="25"/>
        <v>0</v>
      </c>
      <c r="P108" s="156">
        <v>0</v>
      </c>
      <c r="Q108" s="156">
        <f t="shared" si="26"/>
        <v>0</v>
      </c>
      <c r="R108" s="156"/>
      <c r="S108" s="156" t="s">
        <v>120</v>
      </c>
      <c r="T108" s="156" t="s">
        <v>121</v>
      </c>
      <c r="U108" s="156">
        <v>0</v>
      </c>
      <c r="V108" s="156">
        <f t="shared" si="27"/>
        <v>0</v>
      </c>
      <c r="W108" s="156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122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ht="22.5" outlineLevel="1" x14ac:dyDescent="0.2">
      <c r="A109" s="171">
        <v>96</v>
      </c>
      <c r="B109" s="172" t="s">
        <v>298</v>
      </c>
      <c r="C109" s="255" t="s">
        <v>299</v>
      </c>
      <c r="D109" s="173" t="s">
        <v>180</v>
      </c>
      <c r="E109" s="174">
        <v>2</v>
      </c>
      <c r="F109" s="175">
        <v>0</v>
      </c>
      <c r="G109" s="176">
        <f t="shared" si="21"/>
        <v>0</v>
      </c>
      <c r="H109" s="157">
        <v>5400</v>
      </c>
      <c r="I109" s="156">
        <f t="shared" si="22"/>
        <v>10800</v>
      </c>
      <c r="J109" s="157">
        <v>0</v>
      </c>
      <c r="K109" s="156">
        <f t="shared" si="23"/>
        <v>0</v>
      </c>
      <c r="L109" s="156">
        <v>21</v>
      </c>
      <c r="M109" s="156">
        <f t="shared" si="24"/>
        <v>0</v>
      </c>
      <c r="N109" s="156">
        <v>0</v>
      </c>
      <c r="O109" s="156">
        <f t="shared" si="25"/>
        <v>0</v>
      </c>
      <c r="P109" s="156">
        <v>0</v>
      </c>
      <c r="Q109" s="156">
        <f t="shared" si="26"/>
        <v>0</v>
      </c>
      <c r="R109" s="156"/>
      <c r="S109" s="156" t="s">
        <v>120</v>
      </c>
      <c r="T109" s="156" t="s">
        <v>121</v>
      </c>
      <c r="U109" s="156">
        <v>0</v>
      </c>
      <c r="V109" s="156">
        <f t="shared" si="27"/>
        <v>0</v>
      </c>
      <c r="W109" s="156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122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22.5" outlineLevel="1" x14ac:dyDescent="0.2">
      <c r="A110" s="171">
        <v>97</v>
      </c>
      <c r="B110" s="172" t="s">
        <v>300</v>
      </c>
      <c r="C110" s="255" t="s">
        <v>301</v>
      </c>
      <c r="D110" s="173" t="s">
        <v>302</v>
      </c>
      <c r="E110" s="174">
        <v>1</v>
      </c>
      <c r="F110" s="175">
        <v>0</v>
      </c>
      <c r="G110" s="176">
        <f t="shared" si="21"/>
        <v>0</v>
      </c>
      <c r="H110" s="157">
        <v>5400</v>
      </c>
      <c r="I110" s="156">
        <f t="shared" si="22"/>
        <v>5400</v>
      </c>
      <c r="J110" s="157">
        <v>0</v>
      </c>
      <c r="K110" s="156">
        <f t="shared" si="23"/>
        <v>0</v>
      </c>
      <c r="L110" s="156">
        <v>21</v>
      </c>
      <c r="M110" s="156">
        <f t="shared" si="24"/>
        <v>0</v>
      </c>
      <c r="N110" s="156">
        <v>0</v>
      </c>
      <c r="O110" s="156">
        <f t="shared" si="25"/>
        <v>0</v>
      </c>
      <c r="P110" s="156">
        <v>0</v>
      </c>
      <c r="Q110" s="156">
        <f t="shared" si="26"/>
        <v>0</v>
      </c>
      <c r="R110" s="156"/>
      <c r="S110" s="156" t="s">
        <v>120</v>
      </c>
      <c r="T110" s="156" t="s">
        <v>121</v>
      </c>
      <c r="U110" s="156">
        <v>0</v>
      </c>
      <c r="V110" s="156">
        <f t="shared" si="27"/>
        <v>0</v>
      </c>
      <c r="W110" s="156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122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71">
        <v>98</v>
      </c>
      <c r="B111" s="172" t="s">
        <v>303</v>
      </c>
      <c r="C111" s="255" t="s">
        <v>304</v>
      </c>
      <c r="D111" s="173" t="s">
        <v>302</v>
      </c>
      <c r="E111" s="174">
        <v>1</v>
      </c>
      <c r="F111" s="175">
        <v>0</v>
      </c>
      <c r="G111" s="176">
        <f t="shared" si="21"/>
        <v>0</v>
      </c>
      <c r="H111" s="157">
        <v>12600</v>
      </c>
      <c r="I111" s="156">
        <f t="shared" si="22"/>
        <v>12600</v>
      </c>
      <c r="J111" s="157">
        <v>0</v>
      </c>
      <c r="K111" s="156">
        <f t="shared" si="23"/>
        <v>0</v>
      </c>
      <c r="L111" s="156">
        <v>21</v>
      </c>
      <c r="M111" s="156">
        <f t="shared" si="24"/>
        <v>0</v>
      </c>
      <c r="N111" s="156">
        <v>0</v>
      </c>
      <c r="O111" s="156">
        <f t="shared" si="25"/>
        <v>0</v>
      </c>
      <c r="P111" s="156">
        <v>0</v>
      </c>
      <c r="Q111" s="156">
        <f t="shared" si="26"/>
        <v>0</v>
      </c>
      <c r="R111" s="156"/>
      <c r="S111" s="156" t="s">
        <v>120</v>
      </c>
      <c r="T111" s="156" t="s">
        <v>121</v>
      </c>
      <c r="U111" s="156">
        <v>0</v>
      </c>
      <c r="V111" s="156">
        <f t="shared" si="27"/>
        <v>0</v>
      </c>
      <c r="W111" s="156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122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71">
        <v>99</v>
      </c>
      <c r="B112" s="172" t="s">
        <v>305</v>
      </c>
      <c r="C112" s="255" t="s">
        <v>306</v>
      </c>
      <c r="D112" s="173" t="s">
        <v>180</v>
      </c>
      <c r="E112" s="174">
        <v>2</v>
      </c>
      <c r="F112" s="175">
        <v>0</v>
      </c>
      <c r="G112" s="176">
        <f t="shared" si="21"/>
        <v>0</v>
      </c>
      <c r="H112" s="157">
        <v>5760</v>
      </c>
      <c r="I112" s="156">
        <f t="shared" si="22"/>
        <v>11520</v>
      </c>
      <c r="J112" s="157">
        <v>0</v>
      </c>
      <c r="K112" s="156">
        <f t="shared" si="23"/>
        <v>0</v>
      </c>
      <c r="L112" s="156">
        <v>21</v>
      </c>
      <c r="M112" s="156">
        <f t="shared" si="24"/>
        <v>0</v>
      </c>
      <c r="N112" s="156">
        <v>0</v>
      </c>
      <c r="O112" s="156">
        <f t="shared" si="25"/>
        <v>0</v>
      </c>
      <c r="P112" s="156">
        <v>0</v>
      </c>
      <c r="Q112" s="156">
        <f t="shared" si="26"/>
        <v>0</v>
      </c>
      <c r="R112" s="156"/>
      <c r="S112" s="156" t="s">
        <v>120</v>
      </c>
      <c r="T112" s="156" t="s">
        <v>121</v>
      </c>
      <c r="U112" s="156">
        <v>0</v>
      </c>
      <c r="V112" s="156">
        <f t="shared" si="27"/>
        <v>0</v>
      </c>
      <c r="W112" s="156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122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71">
        <v>100</v>
      </c>
      <c r="B113" s="172" t="s">
        <v>307</v>
      </c>
      <c r="C113" s="179" t="s">
        <v>308</v>
      </c>
      <c r="D113" s="173" t="s">
        <v>180</v>
      </c>
      <c r="E113" s="174">
        <v>6</v>
      </c>
      <c r="F113" s="175">
        <v>0</v>
      </c>
      <c r="G113" s="176">
        <f t="shared" si="21"/>
        <v>0</v>
      </c>
      <c r="H113" s="157">
        <v>600</v>
      </c>
      <c r="I113" s="156">
        <f t="shared" si="22"/>
        <v>3600</v>
      </c>
      <c r="J113" s="157">
        <v>0</v>
      </c>
      <c r="K113" s="156">
        <f t="shared" si="23"/>
        <v>0</v>
      </c>
      <c r="L113" s="156">
        <v>21</v>
      </c>
      <c r="M113" s="156">
        <f t="shared" si="24"/>
        <v>0</v>
      </c>
      <c r="N113" s="156">
        <v>0</v>
      </c>
      <c r="O113" s="156">
        <f t="shared" si="25"/>
        <v>0</v>
      </c>
      <c r="P113" s="156">
        <v>0</v>
      </c>
      <c r="Q113" s="156">
        <f t="shared" si="26"/>
        <v>0</v>
      </c>
      <c r="R113" s="156"/>
      <c r="S113" s="156" t="s">
        <v>120</v>
      </c>
      <c r="T113" s="156" t="s">
        <v>121</v>
      </c>
      <c r="U113" s="156">
        <v>0</v>
      </c>
      <c r="V113" s="156">
        <f t="shared" si="27"/>
        <v>0</v>
      </c>
      <c r="W113" s="156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122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71">
        <v>101</v>
      </c>
      <c r="B114" s="172" t="s">
        <v>309</v>
      </c>
      <c r="C114" s="179" t="s">
        <v>310</v>
      </c>
      <c r="D114" s="173" t="s">
        <v>180</v>
      </c>
      <c r="E114" s="174">
        <v>2</v>
      </c>
      <c r="F114" s="175">
        <v>0</v>
      </c>
      <c r="G114" s="176">
        <f t="shared" si="21"/>
        <v>0</v>
      </c>
      <c r="H114" s="157">
        <v>720</v>
      </c>
      <c r="I114" s="156">
        <f t="shared" si="22"/>
        <v>1440</v>
      </c>
      <c r="J114" s="157">
        <v>0</v>
      </c>
      <c r="K114" s="156">
        <f t="shared" si="23"/>
        <v>0</v>
      </c>
      <c r="L114" s="156">
        <v>21</v>
      </c>
      <c r="M114" s="156">
        <f t="shared" si="24"/>
        <v>0</v>
      </c>
      <c r="N114" s="156">
        <v>0</v>
      </c>
      <c r="O114" s="156">
        <f t="shared" si="25"/>
        <v>0</v>
      </c>
      <c r="P114" s="156">
        <v>0</v>
      </c>
      <c r="Q114" s="156">
        <f t="shared" si="26"/>
        <v>0</v>
      </c>
      <c r="R114" s="156"/>
      <c r="S114" s="156" t="s">
        <v>120</v>
      </c>
      <c r="T114" s="156" t="s">
        <v>121</v>
      </c>
      <c r="U114" s="156">
        <v>0</v>
      </c>
      <c r="V114" s="156">
        <f t="shared" si="27"/>
        <v>0</v>
      </c>
      <c r="W114" s="156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122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71">
        <v>102</v>
      </c>
      <c r="B115" s="172" t="s">
        <v>311</v>
      </c>
      <c r="C115" s="179" t="s">
        <v>312</v>
      </c>
      <c r="D115" s="173" t="s">
        <v>180</v>
      </c>
      <c r="E115" s="174">
        <v>1</v>
      </c>
      <c r="F115" s="175">
        <v>0</v>
      </c>
      <c r="G115" s="176">
        <f t="shared" si="21"/>
        <v>0</v>
      </c>
      <c r="H115" s="157">
        <v>1440</v>
      </c>
      <c r="I115" s="156">
        <f t="shared" si="22"/>
        <v>1440</v>
      </c>
      <c r="J115" s="157">
        <v>0</v>
      </c>
      <c r="K115" s="156">
        <f t="shared" si="23"/>
        <v>0</v>
      </c>
      <c r="L115" s="156">
        <v>21</v>
      </c>
      <c r="M115" s="156">
        <f t="shared" si="24"/>
        <v>0</v>
      </c>
      <c r="N115" s="156">
        <v>0</v>
      </c>
      <c r="O115" s="156">
        <f t="shared" si="25"/>
        <v>0</v>
      </c>
      <c r="P115" s="156">
        <v>0</v>
      </c>
      <c r="Q115" s="156">
        <f t="shared" si="26"/>
        <v>0</v>
      </c>
      <c r="R115" s="156"/>
      <c r="S115" s="156" t="s">
        <v>120</v>
      </c>
      <c r="T115" s="156" t="s">
        <v>121</v>
      </c>
      <c r="U115" s="156">
        <v>0</v>
      </c>
      <c r="V115" s="156">
        <f t="shared" si="27"/>
        <v>0</v>
      </c>
      <c r="W115" s="156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122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33.75" outlineLevel="1" x14ac:dyDescent="0.2">
      <c r="A116" s="171">
        <v>103</v>
      </c>
      <c r="B116" s="172" t="s">
        <v>313</v>
      </c>
      <c r="C116" s="179" t="s">
        <v>314</v>
      </c>
      <c r="D116" s="173" t="s">
        <v>315</v>
      </c>
      <c r="E116" s="174">
        <v>10</v>
      </c>
      <c r="F116" s="175">
        <v>0</v>
      </c>
      <c r="G116" s="176">
        <f t="shared" si="21"/>
        <v>0</v>
      </c>
      <c r="H116" s="157">
        <v>0</v>
      </c>
      <c r="I116" s="156">
        <f t="shared" si="22"/>
        <v>0</v>
      </c>
      <c r="J116" s="157">
        <v>360</v>
      </c>
      <c r="K116" s="156">
        <f t="shared" si="23"/>
        <v>3600</v>
      </c>
      <c r="L116" s="156">
        <v>21</v>
      </c>
      <c r="M116" s="156">
        <f t="shared" si="24"/>
        <v>0</v>
      </c>
      <c r="N116" s="156">
        <v>0</v>
      </c>
      <c r="O116" s="156">
        <f t="shared" si="25"/>
        <v>0</v>
      </c>
      <c r="P116" s="156">
        <v>0</v>
      </c>
      <c r="Q116" s="156">
        <f t="shared" si="26"/>
        <v>0</v>
      </c>
      <c r="R116" s="156"/>
      <c r="S116" s="156" t="s">
        <v>120</v>
      </c>
      <c r="T116" s="156" t="s">
        <v>121</v>
      </c>
      <c r="U116" s="156">
        <v>0</v>
      </c>
      <c r="V116" s="156">
        <f t="shared" si="27"/>
        <v>0</v>
      </c>
      <c r="W116" s="156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135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ht="22.5" outlineLevel="1" x14ac:dyDescent="0.2">
      <c r="A117" s="165">
        <v>104</v>
      </c>
      <c r="B117" s="166" t="s">
        <v>316</v>
      </c>
      <c r="C117" s="180" t="s">
        <v>317</v>
      </c>
      <c r="D117" s="167" t="s">
        <v>0</v>
      </c>
      <c r="E117" s="168">
        <v>3201.2850000000003</v>
      </c>
      <c r="F117" s="169">
        <v>0</v>
      </c>
      <c r="G117" s="170">
        <f t="shared" si="21"/>
        <v>0</v>
      </c>
      <c r="H117" s="157">
        <v>0</v>
      </c>
      <c r="I117" s="156">
        <f t="shared" si="22"/>
        <v>0</v>
      </c>
      <c r="J117" s="157">
        <v>0.31000000000000005</v>
      </c>
      <c r="K117" s="156">
        <f t="shared" si="23"/>
        <v>992.4</v>
      </c>
      <c r="L117" s="156">
        <v>21</v>
      </c>
      <c r="M117" s="156">
        <f t="shared" si="24"/>
        <v>0</v>
      </c>
      <c r="N117" s="156">
        <v>0</v>
      </c>
      <c r="O117" s="156">
        <f t="shared" si="25"/>
        <v>0</v>
      </c>
      <c r="P117" s="156">
        <v>0</v>
      </c>
      <c r="Q117" s="156">
        <f t="shared" si="26"/>
        <v>0</v>
      </c>
      <c r="R117" s="156"/>
      <c r="S117" s="156" t="s">
        <v>95</v>
      </c>
      <c r="T117" s="156" t="s">
        <v>95</v>
      </c>
      <c r="U117" s="156">
        <v>0</v>
      </c>
      <c r="V117" s="156">
        <f t="shared" si="27"/>
        <v>0</v>
      </c>
      <c r="W117" s="156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135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x14ac:dyDescent="0.2">
      <c r="A118" s="5"/>
      <c r="B118" s="6"/>
      <c r="C118" s="181"/>
      <c r="D118" s="8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AE118">
        <v>15</v>
      </c>
      <c r="AF118">
        <v>21</v>
      </c>
    </row>
    <row r="119" spans="1:60" x14ac:dyDescent="0.2">
      <c r="A119" s="152"/>
      <c r="B119" s="153" t="s">
        <v>31</v>
      </c>
      <c r="C119" s="182"/>
      <c r="D119" s="154"/>
      <c r="E119" s="155"/>
      <c r="F119" s="155"/>
      <c r="G119" s="177">
        <f>G8+G20+G22+G28+G61+G82</f>
        <v>0</v>
      </c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f>SUMIF(L7:L117,AE118,G7:G117)</f>
        <v>0</v>
      </c>
      <c r="AF119">
        <f>SUMIF(L7:L117,AF118,G7:G117)</f>
        <v>0</v>
      </c>
      <c r="AG119" t="s">
        <v>318</v>
      </c>
    </row>
    <row r="120" spans="1:60" x14ac:dyDescent="0.2">
      <c r="A120" s="5"/>
      <c r="B120" s="6"/>
      <c r="C120" s="181"/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60" x14ac:dyDescent="0.2">
      <c r="A121" s="5"/>
      <c r="B121" s="6"/>
      <c r="C121" s="181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60" x14ac:dyDescent="0.2">
      <c r="A122" s="253" t="s">
        <v>319</v>
      </c>
      <c r="B122" s="253"/>
      <c r="C122" s="254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 x14ac:dyDescent="0.2">
      <c r="A123" s="234"/>
      <c r="B123" s="235"/>
      <c r="C123" s="236"/>
      <c r="D123" s="235"/>
      <c r="E123" s="235"/>
      <c r="F123" s="235"/>
      <c r="G123" s="237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G123" t="s">
        <v>320</v>
      </c>
    </row>
    <row r="124" spans="1:60" x14ac:dyDescent="0.2">
      <c r="A124" s="238"/>
      <c r="B124" s="239"/>
      <c r="C124" s="240"/>
      <c r="D124" s="239"/>
      <c r="E124" s="239"/>
      <c r="F124" s="239"/>
      <c r="G124" s="241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238"/>
      <c r="B125" s="239"/>
      <c r="C125" s="240"/>
      <c r="D125" s="239"/>
      <c r="E125" s="239"/>
      <c r="F125" s="239"/>
      <c r="G125" s="241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38"/>
      <c r="B126" s="239"/>
      <c r="C126" s="240"/>
      <c r="D126" s="239"/>
      <c r="E126" s="239"/>
      <c r="F126" s="239"/>
      <c r="G126" s="241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2"/>
      <c r="B127" s="243"/>
      <c r="C127" s="244"/>
      <c r="D127" s="243"/>
      <c r="E127" s="243"/>
      <c r="F127" s="243"/>
      <c r="G127" s="24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5"/>
      <c r="B128" s="6"/>
      <c r="C128" s="181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3:33" x14ac:dyDescent="0.2">
      <c r="C129" s="183"/>
      <c r="D129" s="140"/>
      <c r="AG129" t="s">
        <v>321</v>
      </c>
    </row>
    <row r="130" spans="3:33" x14ac:dyDescent="0.2">
      <c r="D130" s="140"/>
    </row>
    <row r="131" spans="3:33" x14ac:dyDescent="0.2">
      <c r="D131" s="140"/>
    </row>
    <row r="132" spans="3:33" x14ac:dyDescent="0.2">
      <c r="D132" s="140"/>
    </row>
    <row r="133" spans="3:33" x14ac:dyDescent="0.2">
      <c r="D133" s="140"/>
    </row>
    <row r="134" spans="3:33" x14ac:dyDescent="0.2">
      <c r="D134" s="140"/>
    </row>
    <row r="135" spans="3:33" x14ac:dyDescent="0.2">
      <c r="D135" s="140"/>
    </row>
    <row r="136" spans="3:33" x14ac:dyDescent="0.2">
      <c r="D136" s="140"/>
    </row>
    <row r="137" spans="3:33" x14ac:dyDescent="0.2">
      <c r="D137" s="140"/>
    </row>
    <row r="138" spans="3:33" x14ac:dyDescent="0.2">
      <c r="D138" s="140"/>
    </row>
    <row r="139" spans="3:33" x14ac:dyDescent="0.2">
      <c r="D139" s="140"/>
    </row>
    <row r="140" spans="3:33" x14ac:dyDescent="0.2">
      <c r="D140" s="140"/>
    </row>
    <row r="141" spans="3:33" x14ac:dyDescent="0.2">
      <c r="D141" s="140"/>
    </row>
    <row r="142" spans="3:33" x14ac:dyDescent="0.2">
      <c r="D142" s="140"/>
    </row>
    <row r="143" spans="3:33" x14ac:dyDescent="0.2">
      <c r="D143" s="140"/>
    </row>
    <row r="144" spans="3:33" x14ac:dyDescent="0.2">
      <c r="D144" s="140"/>
    </row>
    <row r="145" spans="4:4" x14ac:dyDescent="0.2">
      <c r="D145" s="140"/>
    </row>
    <row r="146" spans="4:4" x14ac:dyDescent="0.2">
      <c r="D146" s="140"/>
    </row>
    <row r="147" spans="4:4" x14ac:dyDescent="0.2">
      <c r="D147" s="140"/>
    </row>
    <row r="148" spans="4:4" x14ac:dyDescent="0.2">
      <c r="D148" s="140"/>
    </row>
    <row r="149" spans="4:4" x14ac:dyDescent="0.2">
      <c r="D149" s="140"/>
    </row>
    <row r="150" spans="4:4" x14ac:dyDescent="0.2">
      <c r="D150" s="140"/>
    </row>
    <row r="151" spans="4:4" x14ac:dyDescent="0.2">
      <c r="D151" s="140"/>
    </row>
    <row r="152" spans="4:4" x14ac:dyDescent="0.2">
      <c r="D152" s="140"/>
    </row>
    <row r="153" spans="4:4" x14ac:dyDescent="0.2">
      <c r="D153" s="140"/>
    </row>
    <row r="154" spans="4:4" x14ac:dyDescent="0.2">
      <c r="D154" s="140"/>
    </row>
    <row r="155" spans="4:4" x14ac:dyDescent="0.2">
      <c r="D155" s="140"/>
    </row>
    <row r="156" spans="4:4" x14ac:dyDescent="0.2">
      <c r="D156" s="140"/>
    </row>
    <row r="157" spans="4:4" x14ac:dyDescent="0.2">
      <c r="D157" s="140"/>
    </row>
    <row r="158" spans="4:4" x14ac:dyDescent="0.2">
      <c r="D158" s="140"/>
    </row>
    <row r="159" spans="4:4" x14ac:dyDescent="0.2">
      <c r="D159" s="140"/>
    </row>
    <row r="160" spans="4:4" x14ac:dyDescent="0.2">
      <c r="D160" s="140"/>
    </row>
    <row r="161" spans="4:4" x14ac:dyDescent="0.2">
      <c r="D161" s="140"/>
    </row>
    <row r="162" spans="4:4" x14ac:dyDescent="0.2">
      <c r="D162" s="140"/>
    </row>
    <row r="163" spans="4:4" x14ac:dyDescent="0.2">
      <c r="D163" s="140"/>
    </row>
    <row r="164" spans="4:4" x14ac:dyDescent="0.2">
      <c r="D164" s="140"/>
    </row>
    <row r="165" spans="4:4" x14ac:dyDescent="0.2">
      <c r="D165" s="140"/>
    </row>
    <row r="166" spans="4:4" x14ac:dyDescent="0.2">
      <c r="D166" s="140"/>
    </row>
    <row r="167" spans="4:4" x14ac:dyDescent="0.2">
      <c r="D167" s="140"/>
    </row>
    <row r="168" spans="4:4" x14ac:dyDescent="0.2">
      <c r="D168" s="140"/>
    </row>
    <row r="169" spans="4:4" x14ac:dyDescent="0.2">
      <c r="D169" s="140"/>
    </row>
    <row r="170" spans="4:4" x14ac:dyDescent="0.2">
      <c r="D170" s="140"/>
    </row>
    <row r="171" spans="4:4" x14ac:dyDescent="0.2">
      <c r="D171" s="140"/>
    </row>
    <row r="172" spans="4:4" x14ac:dyDescent="0.2">
      <c r="D172" s="140"/>
    </row>
    <row r="173" spans="4:4" x14ac:dyDescent="0.2">
      <c r="D173" s="140"/>
    </row>
    <row r="174" spans="4:4" x14ac:dyDescent="0.2">
      <c r="D174" s="140"/>
    </row>
    <row r="175" spans="4:4" x14ac:dyDescent="0.2">
      <c r="D175" s="140"/>
    </row>
    <row r="176" spans="4:4" x14ac:dyDescent="0.2">
      <c r="D176" s="140"/>
    </row>
    <row r="177" spans="4:4" x14ac:dyDescent="0.2">
      <c r="D177" s="140"/>
    </row>
    <row r="178" spans="4:4" x14ac:dyDescent="0.2">
      <c r="D178" s="140"/>
    </row>
    <row r="179" spans="4:4" x14ac:dyDescent="0.2">
      <c r="D179" s="140"/>
    </row>
    <row r="180" spans="4:4" x14ac:dyDescent="0.2">
      <c r="D180" s="140"/>
    </row>
    <row r="181" spans="4:4" x14ac:dyDescent="0.2">
      <c r="D181" s="140"/>
    </row>
    <row r="182" spans="4:4" x14ac:dyDescent="0.2">
      <c r="D182" s="140"/>
    </row>
    <row r="183" spans="4:4" x14ac:dyDescent="0.2">
      <c r="D183" s="140"/>
    </row>
    <row r="184" spans="4:4" x14ac:dyDescent="0.2">
      <c r="D184" s="140"/>
    </row>
    <row r="185" spans="4:4" x14ac:dyDescent="0.2">
      <c r="D185" s="140"/>
    </row>
    <row r="186" spans="4:4" x14ac:dyDescent="0.2">
      <c r="D186" s="140"/>
    </row>
    <row r="187" spans="4:4" x14ac:dyDescent="0.2">
      <c r="D187" s="140"/>
    </row>
    <row r="188" spans="4:4" x14ac:dyDescent="0.2">
      <c r="D188" s="140"/>
    </row>
    <row r="189" spans="4:4" x14ac:dyDescent="0.2">
      <c r="D189" s="140"/>
    </row>
    <row r="190" spans="4:4" x14ac:dyDescent="0.2">
      <c r="D190" s="140"/>
    </row>
    <row r="191" spans="4:4" x14ac:dyDescent="0.2">
      <c r="D191" s="140"/>
    </row>
    <row r="192" spans="4:4" x14ac:dyDescent="0.2">
      <c r="D192" s="140"/>
    </row>
    <row r="193" spans="4:4" x14ac:dyDescent="0.2">
      <c r="D193" s="140"/>
    </row>
    <row r="194" spans="4:4" x14ac:dyDescent="0.2">
      <c r="D194" s="140"/>
    </row>
    <row r="195" spans="4:4" x14ac:dyDescent="0.2">
      <c r="D195" s="140"/>
    </row>
    <row r="196" spans="4:4" x14ac:dyDescent="0.2">
      <c r="D196" s="140"/>
    </row>
    <row r="197" spans="4:4" x14ac:dyDescent="0.2">
      <c r="D197" s="140"/>
    </row>
    <row r="198" spans="4:4" x14ac:dyDescent="0.2">
      <c r="D198" s="140"/>
    </row>
    <row r="199" spans="4:4" x14ac:dyDescent="0.2">
      <c r="D199" s="140"/>
    </row>
    <row r="200" spans="4:4" x14ac:dyDescent="0.2">
      <c r="D200" s="140"/>
    </row>
    <row r="201" spans="4:4" x14ac:dyDescent="0.2">
      <c r="D201" s="140"/>
    </row>
    <row r="202" spans="4:4" x14ac:dyDescent="0.2">
      <c r="D202" s="140"/>
    </row>
    <row r="203" spans="4:4" x14ac:dyDescent="0.2">
      <c r="D203" s="140"/>
    </row>
    <row r="204" spans="4:4" x14ac:dyDescent="0.2">
      <c r="D204" s="140"/>
    </row>
    <row r="205" spans="4:4" x14ac:dyDescent="0.2">
      <c r="D205" s="140"/>
    </row>
    <row r="206" spans="4:4" x14ac:dyDescent="0.2">
      <c r="D206" s="140"/>
    </row>
    <row r="207" spans="4:4" x14ac:dyDescent="0.2">
      <c r="D207" s="140"/>
    </row>
    <row r="208" spans="4:4" x14ac:dyDescent="0.2">
      <c r="D208" s="140"/>
    </row>
    <row r="209" spans="4:4" x14ac:dyDescent="0.2">
      <c r="D209" s="140"/>
    </row>
    <row r="210" spans="4:4" x14ac:dyDescent="0.2">
      <c r="D210" s="140"/>
    </row>
    <row r="211" spans="4:4" x14ac:dyDescent="0.2">
      <c r="D211" s="140"/>
    </row>
    <row r="212" spans="4:4" x14ac:dyDescent="0.2">
      <c r="D212" s="140"/>
    </row>
    <row r="213" spans="4:4" x14ac:dyDescent="0.2">
      <c r="D213" s="140"/>
    </row>
    <row r="214" spans="4:4" x14ac:dyDescent="0.2">
      <c r="D214" s="140"/>
    </row>
    <row r="215" spans="4:4" x14ac:dyDescent="0.2">
      <c r="D215" s="140"/>
    </row>
    <row r="216" spans="4:4" x14ac:dyDescent="0.2">
      <c r="D216" s="140"/>
    </row>
    <row r="217" spans="4:4" x14ac:dyDescent="0.2">
      <c r="D217" s="140"/>
    </row>
    <row r="218" spans="4:4" x14ac:dyDescent="0.2">
      <c r="D218" s="140"/>
    </row>
    <row r="219" spans="4:4" x14ac:dyDescent="0.2">
      <c r="D219" s="140"/>
    </row>
    <row r="220" spans="4:4" x14ac:dyDescent="0.2">
      <c r="D220" s="140"/>
    </row>
    <row r="221" spans="4:4" x14ac:dyDescent="0.2">
      <c r="D221" s="140"/>
    </row>
    <row r="222" spans="4:4" x14ac:dyDescent="0.2">
      <c r="D222" s="140"/>
    </row>
    <row r="223" spans="4:4" x14ac:dyDescent="0.2">
      <c r="D223" s="140"/>
    </row>
    <row r="224" spans="4:4" x14ac:dyDescent="0.2">
      <c r="D224" s="140"/>
    </row>
    <row r="225" spans="4:4" x14ac:dyDescent="0.2">
      <c r="D225" s="140"/>
    </row>
    <row r="226" spans="4:4" x14ac:dyDescent="0.2">
      <c r="D226" s="140"/>
    </row>
    <row r="227" spans="4:4" x14ac:dyDescent="0.2">
      <c r="D227" s="140"/>
    </row>
    <row r="228" spans="4:4" x14ac:dyDescent="0.2">
      <c r="D228" s="140"/>
    </row>
    <row r="229" spans="4:4" x14ac:dyDescent="0.2">
      <c r="D229" s="140"/>
    </row>
    <row r="230" spans="4:4" x14ac:dyDescent="0.2">
      <c r="D230" s="140"/>
    </row>
    <row r="231" spans="4:4" x14ac:dyDescent="0.2">
      <c r="D231" s="140"/>
    </row>
    <row r="232" spans="4:4" x14ac:dyDescent="0.2">
      <c r="D232" s="140"/>
    </row>
    <row r="233" spans="4:4" x14ac:dyDescent="0.2">
      <c r="D233" s="140"/>
    </row>
    <row r="234" spans="4:4" x14ac:dyDescent="0.2">
      <c r="D234" s="140"/>
    </row>
    <row r="235" spans="4:4" x14ac:dyDescent="0.2">
      <c r="D235" s="140"/>
    </row>
    <row r="236" spans="4:4" x14ac:dyDescent="0.2">
      <c r="D236" s="140"/>
    </row>
    <row r="237" spans="4:4" x14ac:dyDescent="0.2">
      <c r="D237" s="140"/>
    </row>
    <row r="238" spans="4:4" x14ac:dyDescent="0.2">
      <c r="D238" s="140"/>
    </row>
    <row r="239" spans="4:4" x14ac:dyDescent="0.2">
      <c r="D239" s="140"/>
    </row>
    <row r="240" spans="4:4" x14ac:dyDescent="0.2">
      <c r="D240" s="140"/>
    </row>
    <row r="241" spans="4:4" x14ac:dyDescent="0.2">
      <c r="D241" s="140"/>
    </row>
    <row r="242" spans="4:4" x14ac:dyDescent="0.2">
      <c r="D242" s="140"/>
    </row>
    <row r="243" spans="4:4" x14ac:dyDescent="0.2">
      <c r="D243" s="140"/>
    </row>
    <row r="244" spans="4:4" x14ac:dyDescent="0.2">
      <c r="D244" s="140"/>
    </row>
    <row r="245" spans="4:4" x14ac:dyDescent="0.2">
      <c r="D245" s="140"/>
    </row>
    <row r="246" spans="4:4" x14ac:dyDescent="0.2">
      <c r="D246" s="140"/>
    </row>
    <row r="247" spans="4:4" x14ac:dyDescent="0.2">
      <c r="D247" s="140"/>
    </row>
    <row r="248" spans="4:4" x14ac:dyDescent="0.2">
      <c r="D248" s="140"/>
    </row>
    <row r="249" spans="4:4" x14ac:dyDescent="0.2">
      <c r="D249" s="140"/>
    </row>
    <row r="250" spans="4:4" x14ac:dyDescent="0.2">
      <c r="D250" s="140"/>
    </row>
    <row r="251" spans="4:4" x14ac:dyDescent="0.2">
      <c r="D251" s="140"/>
    </row>
    <row r="252" spans="4:4" x14ac:dyDescent="0.2">
      <c r="D252" s="140"/>
    </row>
    <row r="253" spans="4:4" x14ac:dyDescent="0.2">
      <c r="D253" s="140"/>
    </row>
    <row r="254" spans="4:4" x14ac:dyDescent="0.2">
      <c r="D254" s="140"/>
    </row>
    <row r="255" spans="4:4" x14ac:dyDescent="0.2">
      <c r="D255" s="140"/>
    </row>
    <row r="256" spans="4:4" x14ac:dyDescent="0.2">
      <c r="D256" s="140"/>
    </row>
    <row r="257" spans="4:4" x14ac:dyDescent="0.2">
      <c r="D257" s="140"/>
    </row>
    <row r="258" spans="4:4" x14ac:dyDescent="0.2">
      <c r="D258" s="140"/>
    </row>
    <row r="259" spans="4:4" x14ac:dyDescent="0.2">
      <c r="D259" s="140"/>
    </row>
    <row r="260" spans="4:4" x14ac:dyDescent="0.2">
      <c r="D260" s="140"/>
    </row>
    <row r="261" spans="4:4" x14ac:dyDescent="0.2">
      <c r="D261" s="140"/>
    </row>
    <row r="262" spans="4:4" x14ac:dyDescent="0.2">
      <c r="D262" s="140"/>
    </row>
    <row r="263" spans="4:4" x14ac:dyDescent="0.2">
      <c r="D263" s="140"/>
    </row>
    <row r="264" spans="4:4" x14ac:dyDescent="0.2">
      <c r="D264" s="140"/>
    </row>
    <row r="265" spans="4:4" x14ac:dyDescent="0.2">
      <c r="D265" s="140"/>
    </row>
    <row r="266" spans="4:4" x14ac:dyDescent="0.2">
      <c r="D266" s="140"/>
    </row>
    <row r="267" spans="4:4" x14ac:dyDescent="0.2">
      <c r="D267" s="140"/>
    </row>
    <row r="268" spans="4:4" x14ac:dyDescent="0.2">
      <c r="D268" s="140"/>
    </row>
    <row r="269" spans="4:4" x14ac:dyDescent="0.2">
      <c r="D269" s="140"/>
    </row>
    <row r="270" spans="4:4" x14ac:dyDescent="0.2">
      <c r="D270" s="140"/>
    </row>
    <row r="271" spans="4:4" x14ac:dyDescent="0.2">
      <c r="D271" s="140"/>
    </row>
    <row r="272" spans="4:4" x14ac:dyDescent="0.2">
      <c r="D272" s="140"/>
    </row>
    <row r="273" spans="4:4" x14ac:dyDescent="0.2">
      <c r="D273" s="140"/>
    </row>
    <row r="274" spans="4:4" x14ac:dyDescent="0.2">
      <c r="D274" s="140"/>
    </row>
    <row r="275" spans="4:4" x14ac:dyDescent="0.2">
      <c r="D275" s="140"/>
    </row>
    <row r="276" spans="4:4" x14ac:dyDescent="0.2">
      <c r="D276" s="140"/>
    </row>
    <row r="277" spans="4:4" x14ac:dyDescent="0.2">
      <c r="D277" s="140"/>
    </row>
    <row r="278" spans="4:4" x14ac:dyDescent="0.2">
      <c r="D278" s="140"/>
    </row>
    <row r="279" spans="4:4" x14ac:dyDescent="0.2">
      <c r="D279" s="140"/>
    </row>
    <row r="280" spans="4:4" x14ac:dyDescent="0.2">
      <c r="D280" s="140"/>
    </row>
    <row r="281" spans="4:4" x14ac:dyDescent="0.2">
      <c r="D281" s="140"/>
    </row>
    <row r="282" spans="4:4" x14ac:dyDescent="0.2">
      <c r="D282" s="140"/>
    </row>
    <row r="283" spans="4:4" x14ac:dyDescent="0.2">
      <c r="D283" s="140"/>
    </row>
    <row r="284" spans="4:4" x14ac:dyDescent="0.2">
      <c r="D284" s="140"/>
    </row>
    <row r="285" spans="4:4" x14ac:dyDescent="0.2">
      <c r="D285" s="140"/>
    </row>
    <row r="286" spans="4:4" x14ac:dyDescent="0.2">
      <c r="D286" s="140"/>
    </row>
    <row r="287" spans="4:4" x14ac:dyDescent="0.2">
      <c r="D287" s="140"/>
    </row>
    <row r="288" spans="4:4" x14ac:dyDescent="0.2">
      <c r="D288" s="140"/>
    </row>
    <row r="289" spans="4:4" x14ac:dyDescent="0.2">
      <c r="D289" s="140"/>
    </row>
    <row r="290" spans="4:4" x14ac:dyDescent="0.2">
      <c r="D290" s="140"/>
    </row>
    <row r="291" spans="4:4" x14ac:dyDescent="0.2">
      <c r="D291" s="140"/>
    </row>
    <row r="292" spans="4:4" x14ac:dyDescent="0.2">
      <c r="D292" s="140"/>
    </row>
    <row r="293" spans="4:4" x14ac:dyDescent="0.2">
      <c r="D293" s="140"/>
    </row>
    <row r="294" spans="4:4" x14ac:dyDescent="0.2">
      <c r="D294" s="140"/>
    </row>
    <row r="295" spans="4:4" x14ac:dyDescent="0.2">
      <c r="D295" s="140"/>
    </row>
    <row r="296" spans="4:4" x14ac:dyDescent="0.2">
      <c r="D296" s="140"/>
    </row>
    <row r="297" spans="4:4" x14ac:dyDescent="0.2">
      <c r="D297" s="140"/>
    </row>
    <row r="298" spans="4:4" x14ac:dyDescent="0.2">
      <c r="D298" s="140"/>
    </row>
    <row r="299" spans="4:4" x14ac:dyDescent="0.2">
      <c r="D299" s="140"/>
    </row>
    <row r="300" spans="4:4" x14ac:dyDescent="0.2">
      <c r="D300" s="140"/>
    </row>
    <row r="301" spans="4:4" x14ac:dyDescent="0.2">
      <c r="D301" s="140"/>
    </row>
    <row r="302" spans="4:4" x14ac:dyDescent="0.2">
      <c r="D302" s="140"/>
    </row>
    <row r="303" spans="4:4" x14ac:dyDescent="0.2">
      <c r="D303" s="140"/>
    </row>
    <row r="304" spans="4:4" x14ac:dyDescent="0.2">
      <c r="D304" s="140"/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mergeCells count="6">
    <mergeCell ref="A123:G127"/>
    <mergeCell ref="A1:G1"/>
    <mergeCell ref="C2:G2"/>
    <mergeCell ref="C3:G3"/>
    <mergeCell ref="C4:G4"/>
    <mergeCell ref="A122:C122"/>
  </mergeCells>
  <pageMargins left="0.25" right="0.25" top="0.75" bottom="0.75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Kroulíková Anna</cp:lastModifiedBy>
  <cp:lastPrinted>2014-02-28T09:52:57Z</cp:lastPrinted>
  <dcterms:created xsi:type="dcterms:W3CDTF">2009-04-08T07:15:50Z</dcterms:created>
  <dcterms:modified xsi:type="dcterms:W3CDTF">2018-12-18T08:36:16Z</dcterms:modified>
</cp:coreProperties>
</file>